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1475" windowHeight="74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Лист1!$A$1:$F$29</definedName>
    <definedName name="_xlnm.Print_Area" localSheetId="1">Лист2!$A$1:$G$40</definedName>
    <definedName name="_xlnm.Print_Area" localSheetId="2">Лист3!$A$1:$E$38</definedName>
  </definedNames>
  <calcPr calcId="125725"/>
</workbook>
</file>

<file path=xl/calcChain.xml><?xml version="1.0" encoding="utf-8"?>
<calcChain xmlns="http://schemas.openxmlformats.org/spreadsheetml/2006/main">
  <c r="B12" i="3"/>
  <c r="E20"/>
  <c r="E21"/>
  <c r="D20"/>
  <c r="D21"/>
  <c r="B29"/>
  <c r="C33"/>
  <c r="C22"/>
  <c r="C17" i="2"/>
  <c r="E17"/>
  <c r="D32"/>
  <c r="D33"/>
  <c r="D34"/>
  <c r="D35"/>
  <c r="D36"/>
  <c r="D37"/>
  <c r="D31"/>
  <c r="E38"/>
  <c r="B32"/>
  <c r="B33"/>
  <c r="B34"/>
  <c r="B35"/>
  <c r="B36"/>
  <c r="B37"/>
  <c r="B31"/>
  <c r="B38" s="1"/>
  <c r="D7"/>
  <c r="D9"/>
  <c r="D10"/>
  <c r="D11"/>
  <c r="D12"/>
  <c r="D13"/>
  <c r="D14"/>
  <c r="D15"/>
  <c r="D16"/>
  <c r="D8"/>
  <c r="B9"/>
  <c r="B10"/>
  <c r="B11"/>
  <c r="B12"/>
  <c r="B13"/>
  <c r="B14"/>
  <c r="B15"/>
  <c r="B16"/>
  <c r="B8"/>
  <c r="C12" i="3"/>
  <c r="D38" i="2" l="1"/>
  <c r="C38"/>
  <c r="D17"/>
  <c r="F7"/>
  <c r="E8" i="1"/>
  <c r="G7" i="2" l="1"/>
  <c r="E6" i="3"/>
  <c r="E7"/>
  <c r="E8"/>
  <c r="E9"/>
  <c r="E10"/>
  <c r="E5"/>
  <c r="D5"/>
  <c r="E11"/>
  <c r="F9" i="2"/>
  <c r="G9"/>
  <c r="F10"/>
  <c r="G10"/>
  <c r="F11"/>
  <c r="G11"/>
  <c r="F12"/>
  <c r="G12"/>
  <c r="F13"/>
  <c r="G13"/>
  <c r="F14"/>
  <c r="G14"/>
  <c r="F15"/>
  <c r="G15"/>
  <c r="F16"/>
  <c r="G16"/>
  <c r="G35"/>
  <c r="G33"/>
  <c r="F23" i="1"/>
  <c r="E23"/>
  <c r="F21"/>
  <c r="E21"/>
  <c r="F11"/>
  <c r="E11"/>
  <c r="F10"/>
  <c r="E10"/>
  <c r="E9"/>
  <c r="F8"/>
  <c r="E12" i="3" l="1"/>
  <c r="F9" i="1"/>
  <c r="D23" i="3"/>
  <c r="E23"/>
  <c r="D25"/>
  <c r="E25"/>
  <c r="D26"/>
  <c r="E26"/>
  <c r="D27"/>
  <c r="E27"/>
  <c r="D28"/>
  <c r="E28"/>
  <c r="D29"/>
  <c r="E29"/>
  <c r="D30"/>
  <c r="D31"/>
  <c r="E31"/>
  <c r="D33"/>
  <c r="E33"/>
  <c r="E22"/>
  <c r="D22"/>
  <c r="D6" l="1"/>
  <c r="D7"/>
  <c r="D8"/>
  <c r="D9"/>
  <c r="D10"/>
  <c r="D11"/>
  <c r="D12" l="1"/>
  <c r="D32" l="1"/>
  <c r="E32"/>
  <c r="D34" l="1"/>
  <c r="E34"/>
  <c r="F32" i="2" l="1"/>
  <c r="F36"/>
  <c r="F35"/>
  <c r="G37"/>
  <c r="G36" l="1"/>
  <c r="G32"/>
  <c r="F31"/>
  <c r="F33"/>
  <c r="F37"/>
  <c r="F34"/>
  <c r="G31"/>
  <c r="G34"/>
  <c r="F38" l="1"/>
  <c r="G38"/>
  <c r="F8"/>
  <c r="F17" s="1"/>
  <c r="G8"/>
  <c r="B17"/>
  <c r="G17"/>
</calcChain>
</file>

<file path=xl/sharedStrings.xml><?xml version="1.0" encoding="utf-8"?>
<sst xmlns="http://schemas.openxmlformats.org/spreadsheetml/2006/main" count="120" uniqueCount="79">
  <si>
    <t>%</t>
  </si>
  <si>
    <t>тонн</t>
  </si>
  <si>
    <t>1. Ишлаб чикариш курсаткичларини бажарилиши</t>
  </si>
  <si>
    <t>1.1 Тегирмон буйича</t>
  </si>
  <si>
    <t>Масулот номи</t>
  </si>
  <si>
    <t>Улчов бирлиги</t>
  </si>
  <si>
    <t>Режа</t>
  </si>
  <si>
    <t>Амалда</t>
  </si>
  <si>
    <t>Фарки</t>
  </si>
  <si>
    <t>(+   -)</t>
  </si>
  <si>
    <t>Донни  кайта ишлаш</t>
  </si>
  <si>
    <t>Жами ишлаб чикарилган махсулот</t>
  </si>
  <si>
    <t>Бугдой кепаги</t>
  </si>
  <si>
    <t>Жорий нархларда махсулот ишлаб чикариш</t>
  </si>
  <si>
    <t>минг сумда</t>
  </si>
  <si>
    <t>1.2 Омухта ем цехи буйича</t>
  </si>
  <si>
    <t>Омухта-ем аралашмаси ишлаб чикариш хажми</t>
  </si>
  <si>
    <t>Жорий нархларда товарлар ишлаб чикариш</t>
  </si>
  <si>
    <t>2. Хисоб китобларни бажариш</t>
  </si>
  <si>
    <t>2.1 Ун ишлаб чикариш</t>
  </si>
  <si>
    <t>Харажатлар номи</t>
  </si>
  <si>
    <t>Бизнес – режа буйича</t>
  </si>
  <si>
    <t>Хакикатда</t>
  </si>
  <si>
    <t xml:space="preserve"> 1 тн учун (сум)</t>
  </si>
  <si>
    <t>Ташки ташкилотлар фаолияти ва хизматлари</t>
  </si>
  <si>
    <t>Ёкилги</t>
  </si>
  <si>
    <t xml:space="preserve">Электро энергия </t>
  </si>
  <si>
    <t>Сув</t>
  </si>
  <si>
    <t>Ягона ижтимоий тулови</t>
  </si>
  <si>
    <t>Асосий воситаларнинг амортизацияси</t>
  </si>
  <si>
    <t>Жами ишлаб чикариш киймати</t>
  </si>
  <si>
    <t>2. 2 Омухта ем ишлаб чикариш</t>
  </si>
  <si>
    <t>Ишлаб чикариш харажатларини тахлил килиш</t>
  </si>
  <si>
    <t>Материаллар</t>
  </si>
  <si>
    <t>Электроэнергия</t>
  </si>
  <si>
    <t>Амортизация</t>
  </si>
  <si>
    <t>Мехнатга хак тулаш</t>
  </si>
  <si>
    <t>Умумий ишлаб чикариш харажатлари</t>
  </si>
  <si>
    <t>Бошка харажатлар</t>
  </si>
  <si>
    <t>Жами ишлаб чикариш харажатлари</t>
  </si>
  <si>
    <t xml:space="preserve">  2.3  Маъмурий бошкарув ходимларига кетган харажатлар.</t>
  </si>
  <si>
    <t>Бизнес – режа</t>
  </si>
  <si>
    <t>Ягона ижтимоий тулов</t>
  </si>
  <si>
    <t>Уяли алока хизматлари</t>
  </si>
  <si>
    <t>Электр энер. газ, сув,</t>
  </si>
  <si>
    <t>Жами</t>
  </si>
  <si>
    <t xml:space="preserve">Харажатлар номи </t>
  </si>
  <si>
    <t>Махсулотларни сотишнинг ялпи фойдаси</t>
  </si>
  <si>
    <t>Давр харажатлари, жами</t>
  </si>
  <si>
    <t>Сотиш харажатлари</t>
  </si>
  <si>
    <t>Маъмурий харажатлар</t>
  </si>
  <si>
    <t>Бошка операцион харажатлар</t>
  </si>
  <si>
    <t>Асосий фаолиятнинг фойдаси</t>
  </si>
  <si>
    <t xml:space="preserve">Молиявий фаолиятнинг  даромадлари </t>
  </si>
  <si>
    <t>Молиявий фаолият буйича харажатлар</t>
  </si>
  <si>
    <t>Фойда солигини тулагунга кадар фойда</t>
  </si>
  <si>
    <t>Фойда солиги</t>
  </si>
  <si>
    <t>Соф фойда</t>
  </si>
  <si>
    <t>Иктисод булими бошлиги</t>
  </si>
  <si>
    <t>Калькуляция килинадиган махсулотлар хажми</t>
  </si>
  <si>
    <t xml:space="preserve">Материаллар </t>
  </si>
  <si>
    <t>Кадоклаш харажатлари</t>
  </si>
  <si>
    <t>шу жумладан</t>
  </si>
  <si>
    <t>Асосий фойданинг бошка даромадлари</t>
  </si>
  <si>
    <t>Транспорт харажатлар</t>
  </si>
  <si>
    <t xml:space="preserve">Хом-ашё ва материаллар </t>
  </si>
  <si>
    <t>( +   -)</t>
  </si>
  <si>
    <t>А.Холхўжаев</t>
  </si>
  <si>
    <t>Жами (минг сумда)</t>
  </si>
  <si>
    <t>3.Молиявий натижаларар (Форма-2) режасини амалга ошириш</t>
  </si>
  <si>
    <t>«G'alla-Alteg»  АЖда 2023 йил 1 чорак якуни буйича «Бизнес – режа » тахлили</t>
  </si>
  <si>
    <t>Харажатлар сметаси режага нисбатан  1,9% ошиқча бажарилди Асосий ошикча харажатлар хом ашё харажатлари хисобига бунинг  сабаби бугдойни фермер хужаликлардан сотиб олиш нархи ошган.</t>
  </si>
  <si>
    <t xml:space="preserve">      Амалда ишлаб чикариш хажми "Бизнес - режа" буйича белгиланган топширикга нисбатан   75,1 %  бажарилди.</t>
  </si>
  <si>
    <t xml:space="preserve">      Амалда ишлаб чикариш хажми "Бизнес - режа" буйича белгиланган топширикга нисбатан  78,9%  бажарилди.</t>
  </si>
  <si>
    <r>
      <t xml:space="preserve">     </t>
    </r>
    <r>
      <rPr>
        <b/>
        <sz val="12"/>
        <rFont val="Arial"/>
        <family val="2"/>
        <charset val="204"/>
      </rPr>
      <t xml:space="preserve">     </t>
    </r>
    <r>
      <rPr>
        <sz val="12"/>
        <rFont val="Arial"/>
        <family val="2"/>
        <charset val="204"/>
      </rPr>
      <t xml:space="preserve"> Харажатлар сметаси режага нисбатан 15,2 % ошикча сарфланди, бунинг сабаби йил якуни буйича ходимларга мукофот пули хисобига.</t>
    </r>
  </si>
  <si>
    <t xml:space="preserve">            Харажатлар сметаси режага нисбатан 12% кам сарфланди</t>
  </si>
  <si>
    <t>Сотилган махсулот (товар, иш, хизмат) ларнинг    танархи</t>
  </si>
  <si>
    <t xml:space="preserve">Махсулот (товар, иш, хизмат) ларни сотишдан соф тушум </t>
  </si>
  <si>
    <t xml:space="preserve"> Соф фойда   107 923  минг сумни ташкил қилди.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</si>
</sst>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8" fillId="0" borderId="0"/>
  </cellStyleXfs>
  <cellXfs count="96">
    <xf numFmtId="0" fontId="0" fillId="0" borderId="0" xfId="0"/>
    <xf numFmtId="0" fontId="5" fillId="0" borderId="1" xfId="0" applyFont="1" applyFill="1" applyBorder="1" applyAlignment="1">
      <alignment vertical="center"/>
    </xf>
    <xf numFmtId="0" fontId="3" fillId="0" borderId="0" xfId="0" applyFont="1" applyFill="1" applyAlignment="1"/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0" borderId="0" xfId="0" applyFont="1" applyFill="1"/>
    <xf numFmtId="0" fontId="10" fillId="0" borderId="1" xfId="0" applyFont="1" applyFill="1" applyBorder="1" applyAlignment="1">
      <alignment vertical="center"/>
    </xf>
    <xf numFmtId="0" fontId="11" fillId="0" borderId="0" xfId="0" applyFont="1" applyFill="1"/>
    <xf numFmtId="0" fontId="12" fillId="0" borderId="1" xfId="0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/>
    <xf numFmtId="1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/>
    <xf numFmtId="3" fontId="6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/>
    <xf numFmtId="1" fontId="10" fillId="0" borderId="0" xfId="0" applyNumberFormat="1" applyFont="1" applyFill="1"/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/>
    <xf numFmtId="0" fontId="10" fillId="0" borderId="0" xfId="0" applyFont="1" applyFill="1" applyBorder="1"/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5" fillId="0" borderId="0" xfId="0" applyFont="1" applyFill="1"/>
    <xf numFmtId="0" fontId="10" fillId="0" borderId="0" xfId="0" applyFont="1" applyFill="1" applyAlignment="1">
      <alignment horizontal="center"/>
    </xf>
    <xf numFmtId="3" fontId="5" fillId="0" borderId="2" xfId="1" applyNumberFormat="1" applyFont="1" applyFill="1" applyBorder="1" applyAlignment="1">
      <alignment horizontal="center" vertical="center" wrapText="1"/>
    </xf>
    <xf numFmtId="3" fontId="5" fillId="0" borderId="3" xfId="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3" fontId="4" fillId="0" borderId="0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/>
    <xf numFmtId="0" fontId="8" fillId="0" borderId="0" xfId="0" applyFont="1" applyFill="1" applyBorder="1"/>
    <xf numFmtId="3" fontId="3" fillId="0" borderId="0" xfId="0" applyNumberFormat="1" applyFont="1" applyFill="1" applyBorder="1" applyAlignment="1">
      <alignment horizontal="left" vertical="top" wrapText="1"/>
    </xf>
    <xf numFmtId="3" fontId="3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justify"/>
    </xf>
    <xf numFmtId="0" fontId="9" fillId="0" borderId="0" xfId="0" applyFont="1" applyFill="1"/>
    <xf numFmtId="3" fontId="7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/>
    <xf numFmtId="3" fontId="7" fillId="0" borderId="3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/>
    <xf numFmtId="0" fontId="5" fillId="0" borderId="0" xfId="0" applyFont="1" applyFill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</cellXfs>
  <cellStyles count="4">
    <cellStyle name="Обычный" xfId="0" builtinId="0"/>
    <cellStyle name="Обычный 2" xfId="2"/>
    <cellStyle name="Обычный 3" xfId="1"/>
    <cellStyle name="Обычный 47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topLeftCell="A14" zoomScaleNormal="100" zoomScaleSheetLayoutView="80" workbookViewId="0">
      <selection activeCell="E25" sqref="E25"/>
    </sheetView>
  </sheetViews>
  <sheetFormatPr defaultRowHeight="15"/>
  <cols>
    <col min="1" max="1" width="34.28515625" style="69" customWidth="1"/>
    <col min="2" max="2" width="11.5703125" style="69" customWidth="1"/>
    <col min="3" max="3" width="14.28515625" style="69" customWidth="1"/>
    <col min="4" max="4" width="16.7109375" style="69" customWidth="1"/>
    <col min="5" max="5" width="14.85546875" style="69" customWidth="1"/>
    <col min="6" max="6" width="10.28515625" style="69" customWidth="1"/>
    <col min="7" max="7" width="9.140625" style="69"/>
    <col min="8" max="8" width="10.140625" style="69" bestFit="1" customWidth="1"/>
    <col min="9" max="9" width="9.140625" style="69"/>
    <col min="10" max="10" width="10.140625" style="69" bestFit="1" customWidth="1"/>
    <col min="11" max="16384" width="9.140625" style="69"/>
  </cols>
  <sheetData>
    <row r="1" spans="1:10" ht="15.75">
      <c r="A1" s="28" t="s">
        <v>70</v>
      </c>
      <c r="B1" s="28"/>
      <c r="C1" s="28"/>
      <c r="D1" s="28"/>
      <c r="E1" s="28"/>
      <c r="F1" s="28"/>
    </row>
    <row r="2" spans="1:10" ht="15.75">
      <c r="A2" s="28" t="s">
        <v>2</v>
      </c>
      <c r="B2" s="28"/>
      <c r="C2" s="28"/>
      <c r="D2" s="28"/>
      <c r="E2" s="28"/>
      <c r="F2" s="28"/>
    </row>
    <row r="3" spans="1:10" ht="15.75">
      <c r="A3" s="28" t="s">
        <v>3</v>
      </c>
      <c r="B3" s="28"/>
      <c r="C3" s="28"/>
      <c r="D3" s="28"/>
      <c r="E3" s="28"/>
      <c r="F3" s="28"/>
    </row>
    <row r="4" spans="1:10" ht="15.75">
      <c r="A4" s="28"/>
      <c r="B4" s="28"/>
      <c r="C4" s="28"/>
      <c r="D4" s="28"/>
      <c r="E4" s="28"/>
      <c r="F4" s="28"/>
    </row>
    <row r="5" spans="1:10" ht="15.75">
      <c r="A5" s="70"/>
      <c r="B5" s="70"/>
      <c r="C5" s="70"/>
      <c r="D5" s="70"/>
      <c r="E5" s="70"/>
      <c r="F5" s="70"/>
    </row>
    <row r="6" spans="1:10" ht="20.25" customHeight="1">
      <c r="A6" s="24" t="s">
        <v>4</v>
      </c>
      <c r="B6" s="24" t="s">
        <v>5</v>
      </c>
      <c r="C6" s="24" t="s">
        <v>6</v>
      </c>
      <c r="D6" s="24" t="s">
        <v>7</v>
      </c>
      <c r="E6" s="26" t="s">
        <v>8</v>
      </c>
      <c r="F6" s="27"/>
    </row>
    <row r="7" spans="1:10" ht="20.25" customHeight="1">
      <c r="A7" s="30"/>
      <c r="B7" s="30"/>
      <c r="C7" s="30"/>
      <c r="D7" s="30"/>
      <c r="E7" s="19" t="s">
        <v>9</v>
      </c>
      <c r="F7" s="19" t="s">
        <v>0</v>
      </c>
    </row>
    <row r="8" spans="1:10" ht="37.5" customHeight="1">
      <c r="A8" s="1" t="s">
        <v>10</v>
      </c>
      <c r="B8" s="71" t="s">
        <v>1</v>
      </c>
      <c r="C8" s="72">
        <v>24000</v>
      </c>
      <c r="D8" s="73">
        <v>18944</v>
      </c>
      <c r="E8" s="72">
        <f>D8-C8</f>
        <v>-5056</v>
      </c>
      <c r="F8" s="73">
        <f>D8/C8*100</f>
        <v>78.933333333333337</v>
      </c>
    </row>
    <row r="9" spans="1:10" ht="37.5" customHeight="1">
      <c r="A9" s="51" t="s">
        <v>11</v>
      </c>
      <c r="B9" s="74" t="s">
        <v>1</v>
      </c>
      <c r="C9" s="75">
        <v>18000</v>
      </c>
      <c r="D9" s="76">
        <v>14208</v>
      </c>
      <c r="E9" s="75">
        <f>D9-C9</f>
        <v>-3792</v>
      </c>
      <c r="F9" s="77">
        <f>D9/C9*100</f>
        <v>78.933333333333337</v>
      </c>
    </row>
    <row r="10" spans="1:10" ht="37.5" customHeight="1">
      <c r="A10" s="1" t="s">
        <v>12</v>
      </c>
      <c r="B10" s="71" t="s">
        <v>1</v>
      </c>
      <c r="C10" s="72">
        <v>5040</v>
      </c>
      <c r="D10" s="72">
        <v>3978</v>
      </c>
      <c r="E10" s="72">
        <f>D10-C10</f>
        <v>-1062</v>
      </c>
      <c r="F10" s="73">
        <f>D10/C10*100</f>
        <v>78.928571428571431</v>
      </c>
    </row>
    <row r="11" spans="1:10" ht="37.5" customHeight="1">
      <c r="A11" s="40" t="s">
        <v>13</v>
      </c>
      <c r="B11" s="78" t="s">
        <v>14</v>
      </c>
      <c r="C11" s="72">
        <v>75768300</v>
      </c>
      <c r="D11" s="72">
        <v>59806445</v>
      </c>
      <c r="E11" s="72">
        <f>D11-C11</f>
        <v>-15961855</v>
      </c>
      <c r="F11" s="73">
        <f>D11/C11*100</f>
        <v>78.933333597295956</v>
      </c>
    </row>
    <row r="12" spans="1:10">
      <c r="A12" s="79"/>
      <c r="B12" s="80"/>
      <c r="C12" s="80"/>
      <c r="D12" s="80"/>
      <c r="E12" s="80"/>
      <c r="F12" s="80"/>
    </row>
    <row r="13" spans="1:10" ht="37.5" customHeight="1">
      <c r="A13" s="81" t="s">
        <v>73</v>
      </c>
      <c r="B13" s="81"/>
      <c r="C13" s="81"/>
      <c r="D13" s="81"/>
      <c r="E13" s="81"/>
      <c r="F13" s="81"/>
    </row>
    <row r="14" spans="1:10" ht="15.75">
      <c r="A14" s="82"/>
      <c r="B14" s="82"/>
      <c r="C14" s="82"/>
      <c r="D14" s="82"/>
      <c r="E14" s="82"/>
      <c r="F14" s="82"/>
      <c r="H14" s="83"/>
    </row>
    <row r="15" spans="1:10" ht="15.75">
      <c r="A15" s="82"/>
      <c r="B15" s="82"/>
      <c r="D15" s="82"/>
      <c r="E15" s="82"/>
      <c r="F15" s="82"/>
      <c r="J15" s="84"/>
    </row>
    <row r="16" spans="1:10">
      <c r="A16" s="85"/>
      <c r="B16" s="85"/>
      <c r="C16" s="85"/>
      <c r="D16" s="85"/>
      <c r="E16" s="85"/>
      <c r="F16" s="85"/>
    </row>
    <row r="17" spans="1:6" ht="15.75">
      <c r="A17" s="28" t="s">
        <v>15</v>
      </c>
      <c r="B17" s="28"/>
      <c r="C17" s="28"/>
      <c r="D17" s="28"/>
      <c r="E17" s="28"/>
      <c r="F17" s="28"/>
    </row>
    <row r="18" spans="1:6" ht="15.75">
      <c r="A18" s="86"/>
      <c r="B18" s="86"/>
      <c r="C18" s="86"/>
      <c r="D18" s="86"/>
      <c r="E18" s="86"/>
      <c r="F18" s="86"/>
    </row>
    <row r="19" spans="1:6" ht="18.75" customHeight="1">
      <c r="A19" s="24" t="s">
        <v>4</v>
      </c>
      <c r="B19" s="24" t="s">
        <v>5</v>
      </c>
      <c r="C19" s="24" t="s">
        <v>6</v>
      </c>
      <c r="D19" s="24" t="s">
        <v>7</v>
      </c>
      <c r="E19" s="26" t="s">
        <v>8</v>
      </c>
      <c r="F19" s="27"/>
    </row>
    <row r="20" spans="1:6" ht="18.75" customHeight="1">
      <c r="A20" s="30"/>
      <c r="B20" s="30"/>
      <c r="C20" s="30"/>
      <c r="D20" s="30"/>
      <c r="E20" s="19" t="s">
        <v>9</v>
      </c>
      <c r="F20" s="19" t="s">
        <v>0</v>
      </c>
    </row>
    <row r="21" spans="1:6" ht="48" customHeight="1">
      <c r="A21" s="40" t="s">
        <v>16</v>
      </c>
      <c r="B21" s="78" t="s">
        <v>1</v>
      </c>
      <c r="C21" s="72">
        <v>7500</v>
      </c>
      <c r="D21" s="87">
        <v>5630</v>
      </c>
      <c r="E21" s="72">
        <f>D21-C21</f>
        <v>-1870</v>
      </c>
      <c r="F21" s="88">
        <f>D21/C21*100</f>
        <v>75.066666666666677</v>
      </c>
    </row>
    <row r="22" spans="1:6">
      <c r="A22" s="40"/>
      <c r="B22" s="78"/>
      <c r="C22" s="89"/>
      <c r="D22" s="90"/>
      <c r="E22" s="72"/>
      <c r="F22" s="88"/>
    </row>
    <row r="23" spans="1:6" ht="47.25" customHeight="1">
      <c r="A23" s="40" t="s">
        <v>17</v>
      </c>
      <c r="B23" s="78" t="s">
        <v>14</v>
      </c>
      <c r="C23" s="87">
        <v>15173895</v>
      </c>
      <c r="D23" s="87">
        <v>11390537</v>
      </c>
      <c r="E23" s="72">
        <f>D23-C23</f>
        <v>-3783358</v>
      </c>
      <c r="F23" s="88">
        <f>D23/C23*100</f>
        <v>75.066665480418834</v>
      </c>
    </row>
    <row r="24" spans="1:6">
      <c r="A24" s="91"/>
      <c r="B24" s="91"/>
      <c r="C24" s="92"/>
      <c r="D24" s="91"/>
      <c r="E24" s="91"/>
      <c r="F24" s="91"/>
    </row>
    <row r="25" spans="1:6">
      <c r="A25" s="93"/>
      <c r="B25" s="93"/>
      <c r="C25" s="93"/>
      <c r="D25" s="93"/>
      <c r="E25" s="93"/>
      <c r="F25" s="93"/>
    </row>
    <row r="26" spans="1:6" ht="49.5" customHeight="1">
      <c r="A26" s="81" t="s">
        <v>72</v>
      </c>
      <c r="B26" s="81"/>
      <c r="C26" s="81"/>
      <c r="D26" s="81"/>
      <c r="E26" s="81"/>
      <c r="F26" s="81"/>
    </row>
    <row r="27" spans="1:6">
      <c r="A27" s="20"/>
      <c r="B27" s="20"/>
      <c r="C27" s="20"/>
      <c r="D27" s="20"/>
      <c r="E27" s="20"/>
      <c r="F27" s="20"/>
    </row>
    <row r="28" spans="1:6" ht="15.75">
      <c r="A28" s="86"/>
      <c r="B28" s="86"/>
      <c r="C28" s="86"/>
      <c r="D28" s="86"/>
      <c r="E28" s="86"/>
      <c r="F28" s="86"/>
    </row>
  </sheetData>
  <mergeCells count="19">
    <mergeCell ref="A13:F13"/>
    <mergeCell ref="A17:F17"/>
    <mergeCell ref="E19:F19"/>
    <mergeCell ref="A26:F26"/>
    <mergeCell ref="A27:F27"/>
    <mergeCell ref="A19:A20"/>
    <mergeCell ref="B19:B20"/>
    <mergeCell ref="C19:C20"/>
    <mergeCell ref="D19:D20"/>
    <mergeCell ref="E6:F6"/>
    <mergeCell ref="A1:F1"/>
    <mergeCell ref="A3:F3"/>
    <mergeCell ref="A4:F4"/>
    <mergeCell ref="A5:F5"/>
    <mergeCell ref="A2:F2"/>
    <mergeCell ref="A6:A7"/>
    <mergeCell ref="B6:B7"/>
    <mergeCell ref="C6:C7"/>
    <mergeCell ref="D6:D7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1"/>
  <sheetViews>
    <sheetView zoomScaleNormal="100" zoomScaleSheetLayoutView="83" workbookViewId="0">
      <selection activeCell="A10" sqref="A1:XFD1048576"/>
    </sheetView>
  </sheetViews>
  <sheetFormatPr defaultRowHeight="14.25"/>
  <cols>
    <col min="1" max="1" width="40.5703125" style="9" customWidth="1"/>
    <col min="2" max="2" width="16.5703125" style="9" customWidth="1"/>
    <col min="3" max="3" width="14.7109375" style="9" customWidth="1"/>
    <col min="4" max="4" width="16.5703125" style="9" customWidth="1"/>
    <col min="5" max="5" width="13.7109375" style="9" customWidth="1"/>
    <col min="6" max="6" width="12.5703125" style="9" bestFit="1" customWidth="1"/>
    <col min="7" max="7" width="9.85546875" style="9" bestFit="1" customWidth="1"/>
    <col min="8" max="11" width="19.7109375" style="9" customWidth="1"/>
    <col min="12" max="13" width="28.42578125" style="9" customWidth="1"/>
    <col min="14" max="16384" width="9.140625" style="9"/>
  </cols>
  <sheetData>
    <row r="1" spans="1:9" ht="15">
      <c r="A1" s="29" t="s">
        <v>18</v>
      </c>
      <c r="B1" s="29"/>
      <c r="C1" s="29"/>
      <c r="D1" s="29"/>
      <c r="E1" s="29"/>
      <c r="F1" s="29"/>
      <c r="G1" s="29"/>
    </row>
    <row r="2" spans="1:9" ht="15">
      <c r="A2" s="29" t="s">
        <v>19</v>
      </c>
      <c r="B2" s="29"/>
      <c r="C2" s="29"/>
      <c r="D2" s="29"/>
      <c r="E2" s="29"/>
      <c r="F2" s="29"/>
      <c r="G2" s="29"/>
    </row>
    <row r="4" spans="1:9" ht="22.5" customHeight="1">
      <c r="A4" s="24" t="s">
        <v>20</v>
      </c>
      <c r="B4" s="32" t="s">
        <v>21</v>
      </c>
      <c r="C4" s="32"/>
      <c r="D4" s="33" t="s">
        <v>22</v>
      </c>
      <c r="E4" s="34"/>
      <c r="F4" s="35" t="s">
        <v>8</v>
      </c>
      <c r="G4" s="36"/>
    </row>
    <row r="5" spans="1:9" ht="28.5">
      <c r="A5" s="30"/>
      <c r="B5" s="37" t="s">
        <v>68</v>
      </c>
      <c r="C5" s="37" t="s">
        <v>23</v>
      </c>
      <c r="D5" s="37" t="s">
        <v>68</v>
      </c>
      <c r="E5" s="37" t="s">
        <v>23</v>
      </c>
      <c r="F5" s="38"/>
      <c r="G5" s="39"/>
    </row>
    <row r="6" spans="1:9" ht="43.5" customHeight="1">
      <c r="A6" s="40" t="s">
        <v>59</v>
      </c>
      <c r="B6" s="41">
        <v>18000</v>
      </c>
      <c r="C6" s="42"/>
      <c r="D6" s="41">
        <v>14208</v>
      </c>
      <c r="E6" s="42"/>
      <c r="F6" s="43" t="s">
        <v>66</v>
      </c>
      <c r="G6" s="44" t="s">
        <v>0</v>
      </c>
    </row>
    <row r="7" spans="1:9" ht="23.25" customHeight="1">
      <c r="A7" s="45" t="s">
        <v>65</v>
      </c>
      <c r="B7" s="46">
        <v>79205196</v>
      </c>
      <c r="C7" s="46">
        <v>4051200</v>
      </c>
      <c r="D7" s="46">
        <f>E7*14.208</f>
        <v>57677376</v>
      </c>
      <c r="E7" s="46">
        <v>4059500</v>
      </c>
      <c r="F7" s="46">
        <f>E7-C7</f>
        <v>8300</v>
      </c>
      <c r="G7" s="47">
        <f>E7/C7*100</f>
        <v>100.2048775671406</v>
      </c>
    </row>
    <row r="8" spans="1:9" ht="23.25" customHeight="1">
      <c r="A8" s="40" t="s">
        <v>61</v>
      </c>
      <c r="B8" s="46">
        <f>C8*18</f>
        <v>467640</v>
      </c>
      <c r="C8" s="46">
        <v>25980</v>
      </c>
      <c r="D8" s="46">
        <f>E8*14.208</f>
        <v>227782.65600000002</v>
      </c>
      <c r="E8" s="46">
        <v>16032</v>
      </c>
      <c r="F8" s="46">
        <f t="shared" ref="F8:F16" si="0">E8-C8</f>
        <v>-9948</v>
      </c>
      <c r="G8" s="48">
        <f t="shared" ref="G8:G16" si="1">E8/C8*100</f>
        <v>61.70900692840646</v>
      </c>
      <c r="H8" s="49"/>
      <c r="I8" s="50"/>
    </row>
    <row r="9" spans="1:9" ht="34.5" customHeight="1">
      <c r="A9" s="40" t="s">
        <v>24</v>
      </c>
      <c r="B9" s="46">
        <f t="shared" ref="B9:B16" si="2">C9*18</f>
        <v>945018</v>
      </c>
      <c r="C9" s="46">
        <v>52501</v>
      </c>
      <c r="D9" s="46">
        <f t="shared" ref="D9:D16" si="3">E9*14.208</f>
        <v>778569.98400000005</v>
      </c>
      <c r="E9" s="46">
        <v>54798</v>
      </c>
      <c r="F9" s="46">
        <f t="shared" si="0"/>
        <v>2297</v>
      </c>
      <c r="G9" s="48">
        <f t="shared" si="1"/>
        <v>104.37515475895698</v>
      </c>
      <c r="H9" s="49"/>
      <c r="I9" s="50"/>
    </row>
    <row r="10" spans="1:9" ht="23.25" customHeight="1">
      <c r="A10" s="40" t="s">
        <v>25</v>
      </c>
      <c r="B10" s="46">
        <f t="shared" si="2"/>
        <v>166374</v>
      </c>
      <c r="C10" s="46">
        <v>9243</v>
      </c>
      <c r="D10" s="46">
        <f t="shared" si="3"/>
        <v>15259.392</v>
      </c>
      <c r="E10" s="46">
        <v>1074</v>
      </c>
      <c r="F10" s="46">
        <f t="shared" si="0"/>
        <v>-8169</v>
      </c>
      <c r="G10" s="48">
        <f t="shared" si="1"/>
        <v>11.619604024667316</v>
      </c>
      <c r="H10" s="49"/>
      <c r="I10" s="50"/>
    </row>
    <row r="11" spans="1:9" ht="23.25" customHeight="1">
      <c r="A11" s="40" t="s">
        <v>26</v>
      </c>
      <c r="B11" s="46">
        <f t="shared" si="2"/>
        <v>523512</v>
      </c>
      <c r="C11" s="46">
        <v>29084</v>
      </c>
      <c r="D11" s="46">
        <f t="shared" si="3"/>
        <v>416635.39199999999</v>
      </c>
      <c r="E11" s="46">
        <v>29324</v>
      </c>
      <c r="F11" s="46">
        <f t="shared" si="0"/>
        <v>240</v>
      </c>
      <c r="G11" s="48">
        <f t="shared" si="1"/>
        <v>100.8251959840462</v>
      </c>
      <c r="H11" s="49"/>
      <c r="I11" s="50"/>
    </row>
    <row r="12" spans="1:9" ht="23.25" customHeight="1">
      <c r="A12" s="40" t="s">
        <v>27</v>
      </c>
      <c r="B12" s="46">
        <f t="shared" si="2"/>
        <v>61758</v>
      </c>
      <c r="C12" s="46">
        <v>3431</v>
      </c>
      <c r="D12" s="46">
        <f t="shared" si="3"/>
        <v>47369.472000000002</v>
      </c>
      <c r="E12" s="46">
        <v>3334</v>
      </c>
      <c r="F12" s="46">
        <f t="shared" si="0"/>
        <v>-97</v>
      </c>
      <c r="G12" s="48">
        <f t="shared" si="1"/>
        <v>97.172835907898573</v>
      </c>
      <c r="H12" s="49"/>
      <c r="I12" s="50"/>
    </row>
    <row r="13" spans="1:9" ht="23.25" customHeight="1">
      <c r="A13" s="40" t="s">
        <v>64</v>
      </c>
      <c r="B13" s="46">
        <f t="shared" si="2"/>
        <v>199350</v>
      </c>
      <c r="C13" s="46">
        <v>11075</v>
      </c>
      <c r="D13" s="46">
        <f t="shared" si="3"/>
        <v>1255347.8400000001</v>
      </c>
      <c r="E13" s="46">
        <v>88355</v>
      </c>
      <c r="F13" s="46">
        <f t="shared" si="0"/>
        <v>77280</v>
      </c>
      <c r="G13" s="48">
        <f t="shared" si="1"/>
        <v>797.78781038374711</v>
      </c>
      <c r="H13" s="49"/>
      <c r="I13" s="50"/>
    </row>
    <row r="14" spans="1:9" ht="23.25" customHeight="1">
      <c r="A14" s="1" t="s">
        <v>36</v>
      </c>
      <c r="B14" s="46">
        <f t="shared" si="2"/>
        <v>1205118</v>
      </c>
      <c r="C14" s="46">
        <v>66951</v>
      </c>
      <c r="D14" s="46">
        <f t="shared" si="3"/>
        <v>1187575.68</v>
      </c>
      <c r="E14" s="46">
        <v>83585</v>
      </c>
      <c r="F14" s="46">
        <f t="shared" si="0"/>
        <v>16634</v>
      </c>
      <c r="G14" s="48">
        <f t="shared" si="1"/>
        <v>124.84503592179354</v>
      </c>
      <c r="H14" s="49"/>
    </row>
    <row r="15" spans="1:9" ht="23.25" customHeight="1">
      <c r="A15" s="40" t="s">
        <v>28</v>
      </c>
      <c r="B15" s="46">
        <f t="shared" si="2"/>
        <v>139500</v>
      </c>
      <c r="C15" s="46">
        <v>7750</v>
      </c>
      <c r="D15" s="46">
        <f t="shared" si="3"/>
        <v>131182.46400000001</v>
      </c>
      <c r="E15" s="46">
        <v>9233</v>
      </c>
      <c r="F15" s="46">
        <f t="shared" si="0"/>
        <v>1483</v>
      </c>
      <c r="G15" s="48">
        <f t="shared" si="1"/>
        <v>119.13548387096775</v>
      </c>
    </row>
    <row r="16" spans="1:9" ht="23.25" customHeight="1">
      <c r="A16" s="40" t="s">
        <v>29</v>
      </c>
      <c r="B16" s="46">
        <f t="shared" si="2"/>
        <v>873144</v>
      </c>
      <c r="C16" s="46">
        <v>48508</v>
      </c>
      <c r="D16" s="46">
        <f t="shared" si="3"/>
        <v>622480.89600000007</v>
      </c>
      <c r="E16" s="46">
        <v>43812</v>
      </c>
      <c r="F16" s="46">
        <f t="shared" si="0"/>
        <v>-4696</v>
      </c>
      <c r="G16" s="48">
        <f t="shared" si="1"/>
        <v>90.31912261894945</v>
      </c>
    </row>
    <row r="17" spans="1:14" ht="21" customHeight="1">
      <c r="A17" s="51" t="s">
        <v>30</v>
      </c>
      <c r="B17" s="52">
        <f>SUM(B7:B16)</f>
        <v>83786610</v>
      </c>
      <c r="C17" s="52">
        <f>SUM(C7:C16)</f>
        <v>4305723</v>
      </c>
      <c r="D17" s="52">
        <f>SUM(D7:D16)</f>
        <v>62359579.776000001</v>
      </c>
      <c r="E17" s="52">
        <f>SUM(E7:E16)</f>
        <v>4389047</v>
      </c>
      <c r="F17" s="52">
        <f>SUM(F7:F16)</f>
        <v>83324</v>
      </c>
      <c r="G17" s="53">
        <f>E17/C17*100</f>
        <v>101.9351918365394</v>
      </c>
    </row>
    <row r="18" spans="1:14" s="55" customFormat="1">
      <c r="A18" s="54"/>
      <c r="C18" s="54"/>
      <c r="D18" s="54"/>
    </row>
    <row r="19" spans="1:14" ht="48.75" customHeight="1">
      <c r="A19" s="56" t="s">
        <v>71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5">
      <c r="A20" s="56"/>
      <c r="B20" s="56"/>
      <c r="C20" s="56"/>
      <c r="D20" s="56"/>
      <c r="E20" s="56"/>
      <c r="F20" s="56"/>
      <c r="G20" s="56"/>
    </row>
    <row r="21" spans="1:14" ht="15">
      <c r="A21" s="57"/>
      <c r="B21" s="57"/>
      <c r="C21" s="57"/>
      <c r="D21" s="57"/>
      <c r="E21" s="57"/>
      <c r="F21" s="57"/>
      <c r="G21" s="57"/>
    </row>
    <row r="22" spans="1:14" ht="15">
      <c r="A22" s="57"/>
      <c r="B22" s="57"/>
      <c r="C22" s="57"/>
      <c r="D22" s="57"/>
      <c r="E22" s="57"/>
      <c r="F22" s="57"/>
      <c r="G22" s="57"/>
    </row>
    <row r="23" spans="1:14">
      <c r="A23" s="58"/>
    </row>
    <row r="24" spans="1:14">
      <c r="E24" s="59"/>
      <c r="F24" s="59"/>
      <c r="G24" s="59"/>
    </row>
    <row r="25" spans="1:14" ht="15.75">
      <c r="A25" s="28" t="s">
        <v>31</v>
      </c>
      <c r="B25" s="28"/>
      <c r="C25" s="28"/>
      <c r="D25" s="28"/>
      <c r="E25" s="28"/>
      <c r="F25" s="28"/>
      <c r="G25" s="28"/>
    </row>
    <row r="26" spans="1:14" ht="15.75">
      <c r="A26" s="28" t="s">
        <v>32</v>
      </c>
      <c r="B26" s="28"/>
      <c r="C26" s="28"/>
      <c r="D26" s="28"/>
      <c r="E26" s="28"/>
      <c r="F26" s="28"/>
      <c r="G26" s="28"/>
    </row>
    <row r="28" spans="1:14" ht="17.25" customHeight="1">
      <c r="A28" s="24" t="s">
        <v>20</v>
      </c>
      <c r="B28" s="32" t="s">
        <v>21</v>
      </c>
      <c r="C28" s="32"/>
      <c r="D28" s="33" t="s">
        <v>22</v>
      </c>
      <c r="E28" s="34"/>
      <c r="F28" s="35" t="s">
        <v>8</v>
      </c>
      <c r="G28" s="36"/>
    </row>
    <row r="29" spans="1:14" ht="28.5">
      <c r="A29" s="30"/>
      <c r="B29" s="37" t="s">
        <v>68</v>
      </c>
      <c r="C29" s="37" t="s">
        <v>23</v>
      </c>
      <c r="D29" s="37" t="s">
        <v>68</v>
      </c>
      <c r="E29" s="37" t="s">
        <v>23</v>
      </c>
      <c r="F29" s="38"/>
      <c r="G29" s="39"/>
    </row>
    <row r="30" spans="1:14" ht="33.75" customHeight="1">
      <c r="A30" s="40" t="s">
        <v>59</v>
      </c>
      <c r="B30" s="60">
        <v>7500</v>
      </c>
      <c r="C30" s="61"/>
      <c r="D30" s="60">
        <v>5630</v>
      </c>
      <c r="E30" s="61"/>
      <c r="F30" s="19" t="s">
        <v>9</v>
      </c>
      <c r="G30" s="19" t="s">
        <v>0</v>
      </c>
    </row>
    <row r="31" spans="1:14" ht="21" customHeight="1">
      <c r="A31" s="1" t="s">
        <v>33</v>
      </c>
      <c r="B31" s="62">
        <f>C31*7.5</f>
        <v>15045</v>
      </c>
      <c r="C31" s="63">
        <v>2006</v>
      </c>
      <c r="D31" s="62">
        <f>E31*5.63</f>
        <v>12656.24</v>
      </c>
      <c r="E31" s="63">
        <v>2248</v>
      </c>
      <c r="F31" s="47">
        <f>E31-C31</f>
        <v>242</v>
      </c>
      <c r="G31" s="48">
        <f>E31/C31*100</f>
        <v>112.06380857427718</v>
      </c>
    </row>
    <row r="32" spans="1:14" ht="21" customHeight="1">
      <c r="A32" s="1" t="s">
        <v>34</v>
      </c>
      <c r="B32" s="62">
        <f t="shared" ref="B32:B37" si="4">C32*7.5</f>
        <v>53962.5</v>
      </c>
      <c r="C32" s="63">
        <v>7195</v>
      </c>
      <c r="D32" s="62">
        <f t="shared" ref="D32:D37" si="5">E32*5.63</f>
        <v>35412.699999999997</v>
      </c>
      <c r="E32" s="63">
        <v>6290</v>
      </c>
      <c r="F32" s="47">
        <f t="shared" ref="F32:F37" si="6">E32-C32</f>
        <v>-905</v>
      </c>
      <c r="G32" s="48">
        <f t="shared" ref="G32:G37" si="7">E32/C32*100</f>
        <v>87.421820708825564</v>
      </c>
    </row>
    <row r="33" spans="1:7" ht="21" customHeight="1">
      <c r="A33" s="1" t="s">
        <v>35</v>
      </c>
      <c r="B33" s="62">
        <f t="shared" si="4"/>
        <v>457312.5</v>
      </c>
      <c r="C33" s="63">
        <v>60975</v>
      </c>
      <c r="D33" s="62">
        <f t="shared" si="5"/>
        <v>430413.5</v>
      </c>
      <c r="E33" s="63">
        <v>76450</v>
      </c>
      <c r="F33" s="47">
        <f t="shared" si="6"/>
        <v>15475</v>
      </c>
      <c r="G33" s="48">
        <f>E33/C33*100</f>
        <v>125.37925379253791</v>
      </c>
    </row>
    <row r="34" spans="1:7" ht="21" customHeight="1">
      <c r="A34" s="1" t="s">
        <v>36</v>
      </c>
      <c r="B34" s="62">
        <f t="shared" si="4"/>
        <v>54442.5</v>
      </c>
      <c r="C34" s="63">
        <v>7259</v>
      </c>
      <c r="D34" s="62">
        <f t="shared" si="5"/>
        <v>48913.440000000002</v>
      </c>
      <c r="E34" s="63">
        <v>8688</v>
      </c>
      <c r="F34" s="47">
        <f t="shared" si="6"/>
        <v>1429</v>
      </c>
      <c r="G34" s="48">
        <f t="shared" si="7"/>
        <v>119.68590714974513</v>
      </c>
    </row>
    <row r="35" spans="1:7" ht="21" customHeight="1">
      <c r="A35" s="1" t="s">
        <v>28</v>
      </c>
      <c r="B35" s="62">
        <f t="shared" si="4"/>
        <v>26002.5</v>
      </c>
      <c r="C35" s="63">
        <v>3467</v>
      </c>
      <c r="D35" s="62">
        <f t="shared" si="5"/>
        <v>20431.27</v>
      </c>
      <c r="E35" s="63">
        <v>3629</v>
      </c>
      <c r="F35" s="47">
        <f t="shared" si="6"/>
        <v>162</v>
      </c>
      <c r="G35" s="48">
        <f>E35/C35*100</f>
        <v>104.67262763195846</v>
      </c>
    </row>
    <row r="36" spans="1:7" ht="21" customHeight="1">
      <c r="A36" s="1" t="s">
        <v>37</v>
      </c>
      <c r="B36" s="62">
        <f t="shared" si="4"/>
        <v>174292.5</v>
      </c>
      <c r="C36" s="63">
        <v>23239</v>
      </c>
      <c r="D36" s="62">
        <f t="shared" si="5"/>
        <v>124518.70999999999</v>
      </c>
      <c r="E36" s="63">
        <v>22117</v>
      </c>
      <c r="F36" s="47">
        <f t="shared" si="6"/>
        <v>-1122</v>
      </c>
      <c r="G36" s="48">
        <f t="shared" si="7"/>
        <v>95.171909290416963</v>
      </c>
    </row>
    <row r="37" spans="1:7" ht="21" customHeight="1">
      <c r="A37" s="1" t="s">
        <v>38</v>
      </c>
      <c r="B37" s="62">
        <f t="shared" si="4"/>
        <v>10522.5</v>
      </c>
      <c r="C37" s="63">
        <v>1403</v>
      </c>
      <c r="D37" s="62">
        <f t="shared" si="5"/>
        <v>12290.289999999999</v>
      </c>
      <c r="E37" s="63">
        <v>2183</v>
      </c>
      <c r="F37" s="47">
        <f t="shared" si="6"/>
        <v>780</v>
      </c>
      <c r="G37" s="48">
        <f t="shared" si="7"/>
        <v>155.59515324305059</v>
      </c>
    </row>
    <row r="38" spans="1:7" ht="21" customHeight="1">
      <c r="A38" s="8" t="s">
        <v>39</v>
      </c>
      <c r="B38" s="64">
        <f>SUM(B31:B37)</f>
        <v>791580</v>
      </c>
      <c r="C38" s="64">
        <f>SUM(C31:C37)</f>
        <v>105544</v>
      </c>
      <c r="D38" s="64">
        <f>SUM(D31:D37)</f>
        <v>684636.15</v>
      </c>
      <c r="E38" s="64">
        <f>SUM(E31:E37)</f>
        <v>121605</v>
      </c>
      <c r="F38" s="64">
        <f t="shared" ref="F38" si="8">SUM(F31:F37)</f>
        <v>16061</v>
      </c>
      <c r="G38" s="53">
        <f>E38/C38*100</f>
        <v>115.21735010990677</v>
      </c>
    </row>
    <row r="39" spans="1:7" ht="15">
      <c r="A39" s="65"/>
      <c r="B39" s="66"/>
      <c r="C39" s="66"/>
      <c r="D39" s="66"/>
      <c r="E39" s="67"/>
      <c r="F39" s="68"/>
      <c r="G39" s="68"/>
    </row>
    <row r="40" spans="1:7" ht="62.25" customHeight="1">
      <c r="A40" s="56" t="s">
        <v>74</v>
      </c>
      <c r="B40" s="56"/>
      <c r="C40" s="56"/>
      <c r="D40" s="56"/>
      <c r="E40" s="56"/>
      <c r="F40" s="56"/>
      <c r="G40" s="56"/>
    </row>
    <row r="41" spans="1:7" ht="15">
      <c r="A41" s="56"/>
      <c r="B41" s="56"/>
      <c r="C41" s="56"/>
      <c r="D41" s="56"/>
      <c r="E41" s="56"/>
      <c r="F41" s="56"/>
      <c r="G41" s="56"/>
    </row>
  </sheetData>
  <mergeCells count="22">
    <mergeCell ref="H19:N19"/>
    <mergeCell ref="B28:C28"/>
    <mergeCell ref="D28:E28"/>
    <mergeCell ref="F28:G29"/>
    <mergeCell ref="B30:C30"/>
    <mergeCell ref="D30:E30"/>
    <mergeCell ref="A41:G41"/>
    <mergeCell ref="A26:G26"/>
    <mergeCell ref="A1:G1"/>
    <mergeCell ref="A2:G2"/>
    <mergeCell ref="A4:A5"/>
    <mergeCell ref="B4:C4"/>
    <mergeCell ref="D4:E4"/>
    <mergeCell ref="A20:G20"/>
    <mergeCell ref="E24:G24"/>
    <mergeCell ref="A25:G25"/>
    <mergeCell ref="F4:G5"/>
    <mergeCell ref="B6:C6"/>
    <mergeCell ref="D6:E6"/>
    <mergeCell ref="A19:G19"/>
    <mergeCell ref="A40:G40"/>
    <mergeCell ref="A28:A2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8"/>
  <sheetViews>
    <sheetView topLeftCell="A21" zoomScaleNormal="100" zoomScaleSheetLayoutView="100" workbookViewId="0">
      <selection activeCell="A36" sqref="A36:E36"/>
    </sheetView>
  </sheetViews>
  <sheetFormatPr defaultRowHeight="14.25"/>
  <cols>
    <col min="1" max="1" width="40.5703125" style="9" customWidth="1"/>
    <col min="2" max="2" width="11.5703125" style="9" customWidth="1"/>
    <col min="3" max="3" width="11.140625" style="9" customWidth="1"/>
    <col min="4" max="4" width="10.85546875" style="9" bestFit="1" customWidth="1"/>
    <col min="5" max="5" width="10.5703125" style="9" customWidth="1"/>
    <col min="6" max="16384" width="9.140625" style="9"/>
  </cols>
  <sheetData>
    <row r="1" spans="1:5" ht="15">
      <c r="A1" s="20" t="s">
        <v>40</v>
      </c>
      <c r="B1" s="20"/>
      <c r="C1" s="20"/>
      <c r="D1" s="20"/>
      <c r="E1" s="20"/>
    </row>
    <row r="2" spans="1:5" ht="15">
      <c r="B2" s="18"/>
      <c r="C2" s="18"/>
      <c r="D2" s="18"/>
      <c r="E2" s="18"/>
    </row>
    <row r="3" spans="1:5">
      <c r="A3" s="21" t="s">
        <v>20</v>
      </c>
      <c r="B3" s="23" t="s">
        <v>41</v>
      </c>
      <c r="C3" s="24" t="s">
        <v>7</v>
      </c>
      <c r="D3" s="26" t="s">
        <v>8</v>
      </c>
      <c r="E3" s="27"/>
    </row>
    <row r="4" spans="1:5">
      <c r="A4" s="22"/>
      <c r="B4" s="23"/>
      <c r="C4" s="25"/>
      <c r="D4" s="19" t="s">
        <v>9</v>
      </c>
      <c r="E4" s="19" t="s">
        <v>0</v>
      </c>
    </row>
    <row r="5" spans="1:5" ht="21" customHeight="1">
      <c r="A5" s="10" t="s">
        <v>29</v>
      </c>
      <c r="B5" s="13">
        <v>49078</v>
      </c>
      <c r="C5" s="13">
        <v>39500</v>
      </c>
      <c r="D5" s="13">
        <f>C5-B5</f>
        <v>-9578</v>
      </c>
      <c r="E5" s="13">
        <f>C5/B5*100</f>
        <v>80.484127307551248</v>
      </c>
    </row>
    <row r="6" spans="1:5" ht="21" customHeight="1">
      <c r="A6" s="1" t="s">
        <v>36</v>
      </c>
      <c r="B6" s="13">
        <v>1106530</v>
      </c>
      <c r="C6" s="13">
        <v>925693</v>
      </c>
      <c r="D6" s="13">
        <f t="shared" ref="D6:D11" si="0">C6-B6</f>
        <v>-180837</v>
      </c>
      <c r="E6" s="13">
        <f t="shared" ref="E6:E11" si="1">C6/B6*100</f>
        <v>83.657289002557548</v>
      </c>
    </row>
    <row r="7" spans="1:5" ht="21" customHeight="1">
      <c r="A7" s="10" t="s">
        <v>42</v>
      </c>
      <c r="B7" s="13">
        <v>161292</v>
      </c>
      <c r="C7" s="13">
        <v>106455</v>
      </c>
      <c r="D7" s="13">
        <f t="shared" si="0"/>
        <v>-54837</v>
      </c>
      <c r="E7" s="13">
        <f t="shared" si="1"/>
        <v>66.001413585298721</v>
      </c>
    </row>
    <row r="8" spans="1:5" ht="21" customHeight="1">
      <c r="A8" s="10" t="s">
        <v>60</v>
      </c>
      <c r="B8" s="13">
        <v>35909</v>
      </c>
      <c r="C8" s="13">
        <v>28223</v>
      </c>
      <c r="D8" s="13">
        <f t="shared" si="0"/>
        <v>-7686</v>
      </c>
      <c r="E8" s="13">
        <f t="shared" si="1"/>
        <v>78.595895179481474</v>
      </c>
    </row>
    <row r="9" spans="1:5" ht="21" customHeight="1">
      <c r="A9" s="10" t="s">
        <v>43</v>
      </c>
      <c r="B9" s="13">
        <v>15624</v>
      </c>
      <c r="C9" s="13">
        <v>8850</v>
      </c>
      <c r="D9" s="13">
        <f t="shared" si="0"/>
        <v>-6774</v>
      </c>
      <c r="E9" s="13">
        <f t="shared" si="1"/>
        <v>56.643625192012294</v>
      </c>
    </row>
    <row r="10" spans="1:5" ht="21" customHeight="1">
      <c r="A10" s="10" t="s">
        <v>44</v>
      </c>
      <c r="B10" s="13">
        <v>12620</v>
      </c>
      <c r="C10" s="13">
        <v>4501</v>
      </c>
      <c r="D10" s="13">
        <f t="shared" si="0"/>
        <v>-8119</v>
      </c>
      <c r="E10" s="13">
        <f t="shared" si="1"/>
        <v>35.66561014263074</v>
      </c>
    </row>
    <row r="11" spans="1:5" ht="21" customHeight="1">
      <c r="A11" s="10" t="s">
        <v>38</v>
      </c>
      <c r="B11" s="13">
        <v>49365</v>
      </c>
      <c r="C11" s="13">
        <v>8124</v>
      </c>
      <c r="D11" s="13">
        <f t="shared" si="0"/>
        <v>-41241</v>
      </c>
      <c r="E11" s="13">
        <f t="shared" si="1"/>
        <v>16.457003950167124</v>
      </c>
    </row>
    <row r="12" spans="1:5" ht="21" customHeight="1">
      <c r="A12" s="8" t="s">
        <v>45</v>
      </c>
      <c r="B12" s="17">
        <f>SUM(B5:B11)</f>
        <v>1430418</v>
      </c>
      <c r="C12" s="17">
        <f>SUM(C5:C11)</f>
        <v>1121346</v>
      </c>
      <c r="D12" s="17">
        <f>SUM(D5:D11)</f>
        <v>-309072</v>
      </c>
      <c r="E12" s="17">
        <f>C12/B12*100</f>
        <v>78.392889351224611</v>
      </c>
    </row>
    <row r="13" spans="1:5">
      <c r="B13" s="14"/>
      <c r="C13" s="15"/>
      <c r="D13" s="14"/>
      <c r="E13" s="16"/>
    </row>
    <row r="14" spans="1:5">
      <c r="A14" s="94" t="s">
        <v>75</v>
      </c>
      <c r="B14" s="94"/>
      <c r="C14" s="94"/>
      <c r="D14" s="94"/>
      <c r="E14" s="94"/>
    </row>
    <row r="15" spans="1:5" ht="15">
      <c r="A15" s="6"/>
      <c r="B15" s="6"/>
      <c r="C15" s="6"/>
      <c r="D15" s="6"/>
      <c r="E15" s="6"/>
    </row>
    <row r="16" spans="1:5" ht="15">
      <c r="A16" s="29" t="s">
        <v>69</v>
      </c>
      <c r="B16" s="29"/>
      <c r="C16" s="29"/>
      <c r="D16" s="29"/>
      <c r="E16" s="29"/>
    </row>
    <row r="18" spans="1:5" ht="18" customHeight="1">
      <c r="A18" s="23" t="s">
        <v>46</v>
      </c>
      <c r="B18" s="23" t="s">
        <v>41</v>
      </c>
      <c r="C18" s="23" t="s">
        <v>7</v>
      </c>
      <c r="D18" s="23" t="s">
        <v>8</v>
      </c>
      <c r="E18" s="23"/>
    </row>
    <row r="19" spans="1:5">
      <c r="A19" s="23"/>
      <c r="B19" s="23"/>
      <c r="C19" s="23"/>
      <c r="D19" s="19" t="s">
        <v>9</v>
      </c>
      <c r="E19" s="19" t="s">
        <v>0</v>
      </c>
    </row>
    <row r="20" spans="1:5" ht="27.75" customHeight="1">
      <c r="A20" s="95" t="s">
        <v>77</v>
      </c>
      <c r="B20" s="19">
        <v>95561532</v>
      </c>
      <c r="C20" s="13">
        <v>113816293</v>
      </c>
      <c r="D20" s="13">
        <f t="shared" ref="D20:D21" si="2">C20-B20</f>
        <v>18254761</v>
      </c>
      <c r="E20" s="13">
        <f t="shared" ref="E20:E21" si="3">C20/B20*100</f>
        <v>119.10262489303751</v>
      </c>
    </row>
    <row r="21" spans="1:5" ht="22.5">
      <c r="A21" s="95" t="s">
        <v>76</v>
      </c>
      <c r="B21" s="19">
        <v>86209890</v>
      </c>
      <c r="C21" s="13">
        <v>109357409</v>
      </c>
      <c r="D21" s="13">
        <f t="shared" si="2"/>
        <v>23147519</v>
      </c>
      <c r="E21" s="13">
        <f t="shared" si="3"/>
        <v>126.85018969401307</v>
      </c>
    </row>
    <row r="22" spans="1:5" ht="21" customHeight="1">
      <c r="A22" s="12" t="s">
        <v>47</v>
      </c>
      <c r="B22" s="13">
        <v>9351642</v>
      </c>
      <c r="C22" s="13">
        <f>C20-C21</f>
        <v>4458884</v>
      </c>
      <c r="D22" s="13">
        <f>C22-B22</f>
        <v>-4892758</v>
      </c>
      <c r="E22" s="13">
        <f>C22/B22*100</f>
        <v>47.680225568942866</v>
      </c>
    </row>
    <row r="23" spans="1:5" ht="21" customHeight="1">
      <c r="A23" s="12" t="s">
        <v>48</v>
      </c>
      <c r="B23" s="13">
        <v>6085507</v>
      </c>
      <c r="C23" s="13">
        <v>4603293</v>
      </c>
      <c r="D23" s="13">
        <f t="shared" ref="D23:D33" si="4">C23-B23</f>
        <v>-1482214</v>
      </c>
      <c r="E23" s="13">
        <f t="shared" ref="E23:E33" si="5">C23/B23*100</f>
        <v>75.643541285878072</v>
      </c>
    </row>
    <row r="24" spans="1:5" ht="14.25" customHeight="1">
      <c r="A24" s="12" t="s">
        <v>62</v>
      </c>
      <c r="B24" s="13"/>
      <c r="C24" s="13"/>
      <c r="D24" s="13"/>
      <c r="E24" s="13"/>
    </row>
    <row r="25" spans="1:5" ht="21" customHeight="1">
      <c r="A25" s="12" t="s">
        <v>49</v>
      </c>
      <c r="B25" s="13">
        <v>253790</v>
      </c>
      <c r="C25" s="13">
        <v>399862</v>
      </c>
      <c r="D25" s="13">
        <f t="shared" si="4"/>
        <v>146072</v>
      </c>
      <c r="E25" s="13">
        <f t="shared" si="5"/>
        <v>157.55624729106742</v>
      </c>
    </row>
    <row r="26" spans="1:5" ht="21" customHeight="1">
      <c r="A26" s="12" t="s">
        <v>50</v>
      </c>
      <c r="B26" s="13">
        <v>1430418</v>
      </c>
      <c r="C26" s="13">
        <v>1121346</v>
      </c>
      <c r="D26" s="13">
        <f t="shared" si="4"/>
        <v>-309072</v>
      </c>
      <c r="E26" s="13">
        <f t="shared" si="5"/>
        <v>78.392889351224611</v>
      </c>
    </row>
    <row r="27" spans="1:5" ht="21" customHeight="1">
      <c r="A27" s="12" t="s">
        <v>51</v>
      </c>
      <c r="B27" s="13">
        <v>4401300</v>
      </c>
      <c r="C27" s="13">
        <v>3082085</v>
      </c>
      <c r="D27" s="13">
        <f t="shared" si="4"/>
        <v>-1319215</v>
      </c>
      <c r="E27" s="13">
        <f t="shared" si="5"/>
        <v>70.026696657805658</v>
      </c>
    </row>
    <row r="28" spans="1:5" ht="21" customHeight="1">
      <c r="A28" s="12" t="s">
        <v>63</v>
      </c>
      <c r="B28" s="13">
        <v>115623</v>
      </c>
      <c r="C28" s="13">
        <v>540583</v>
      </c>
      <c r="D28" s="13">
        <f t="shared" si="4"/>
        <v>424960</v>
      </c>
      <c r="E28" s="13">
        <f t="shared" si="5"/>
        <v>467.5393304100395</v>
      </c>
    </row>
    <row r="29" spans="1:5" ht="21" customHeight="1">
      <c r="A29" s="12" t="s">
        <v>52</v>
      </c>
      <c r="B29" s="13">
        <f>B32+B31</f>
        <v>3381758</v>
      </c>
      <c r="C29" s="13">
        <v>396174</v>
      </c>
      <c r="D29" s="13">
        <f t="shared" si="4"/>
        <v>-2985584</v>
      </c>
      <c r="E29" s="13">
        <f t="shared" si="5"/>
        <v>11.71503105781076</v>
      </c>
    </row>
    <row r="30" spans="1:5" ht="21" customHeight="1">
      <c r="A30" s="12" t="s">
        <v>53</v>
      </c>
      <c r="B30" s="13">
        <v>0</v>
      </c>
      <c r="C30" s="13">
        <v>2963</v>
      </c>
      <c r="D30" s="13">
        <f t="shared" si="4"/>
        <v>2963</v>
      </c>
      <c r="E30" s="13">
        <v>100</v>
      </c>
    </row>
    <row r="31" spans="1:5" ht="21" customHeight="1">
      <c r="A31" s="12" t="s">
        <v>54</v>
      </c>
      <c r="B31" s="13">
        <v>323769</v>
      </c>
      <c r="C31" s="13">
        <v>17325</v>
      </c>
      <c r="D31" s="13">
        <f t="shared" si="4"/>
        <v>-306444</v>
      </c>
      <c r="E31" s="13">
        <f t="shared" si="5"/>
        <v>5.3510373136402807</v>
      </c>
    </row>
    <row r="32" spans="1:5" s="11" customFormat="1" ht="21" customHeight="1">
      <c r="A32" s="7" t="s">
        <v>55</v>
      </c>
      <c r="B32" s="17">
        <v>3057989</v>
      </c>
      <c r="C32" s="17">
        <v>399137</v>
      </c>
      <c r="D32" s="17">
        <f t="shared" si="4"/>
        <v>-2658852</v>
      </c>
      <c r="E32" s="17">
        <f t="shared" si="5"/>
        <v>13.052270626218734</v>
      </c>
    </row>
    <row r="33" spans="1:5" ht="21" customHeight="1">
      <c r="A33" s="12" t="s">
        <v>56</v>
      </c>
      <c r="B33" s="13">
        <v>379667</v>
      </c>
      <c r="C33" s="17">
        <f>(B29+1542290)*0.15</f>
        <v>738607.2</v>
      </c>
      <c r="D33" s="13">
        <f t="shared" si="4"/>
        <v>358940.19999999995</v>
      </c>
      <c r="E33" s="13">
        <f t="shared" si="5"/>
        <v>194.54079495979371</v>
      </c>
    </row>
    <row r="34" spans="1:5" s="11" customFormat="1" ht="21" customHeight="1">
      <c r="A34" s="7" t="s">
        <v>57</v>
      </c>
      <c r="B34" s="17">
        <v>2678322</v>
      </c>
      <c r="C34" s="17">
        <v>107923</v>
      </c>
      <c r="D34" s="17">
        <f t="shared" ref="D34" si="6">C34-B34</f>
        <v>-2570399</v>
      </c>
      <c r="E34" s="17">
        <f t="shared" ref="E34" si="7">C34/B34*100</f>
        <v>4.0295005604255207</v>
      </c>
    </row>
    <row r="35" spans="1:5">
      <c r="A35" s="3"/>
      <c r="B35" s="4"/>
      <c r="C35" s="4"/>
      <c r="D35" s="4"/>
      <c r="E35" s="5"/>
    </row>
    <row r="36" spans="1:5">
      <c r="A36" s="31" t="s">
        <v>78</v>
      </c>
      <c r="B36" s="31"/>
      <c r="C36" s="31"/>
      <c r="D36" s="31"/>
      <c r="E36" s="31"/>
    </row>
    <row r="38" spans="1:5" ht="15.75">
      <c r="A38" s="2" t="s">
        <v>58</v>
      </c>
      <c r="B38" s="2"/>
      <c r="C38" s="28" t="s">
        <v>67</v>
      </c>
      <c r="D38" s="28"/>
      <c r="E38" s="28"/>
    </row>
  </sheetData>
  <mergeCells count="13">
    <mergeCell ref="A14:E14"/>
    <mergeCell ref="C38:E38"/>
    <mergeCell ref="A16:E16"/>
    <mergeCell ref="A18:A19"/>
    <mergeCell ref="B18:B19"/>
    <mergeCell ref="C18:C19"/>
    <mergeCell ref="D18:E18"/>
    <mergeCell ref="A36:E36"/>
    <mergeCell ref="A1:E1"/>
    <mergeCell ref="A3:A4"/>
    <mergeCell ref="B3:B4"/>
    <mergeCell ref="C3:C4"/>
    <mergeCell ref="D3:E3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Лист1!Область_печати</vt:lpstr>
      <vt:lpstr>Лист2!Область_печати</vt:lpstr>
      <vt:lpstr>Лист3!Область_печати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2022-12-10T08:52:02Z</cp:lastPrinted>
  <dcterms:created xsi:type="dcterms:W3CDTF">2020-06-03T08:46:25Z</dcterms:created>
  <dcterms:modified xsi:type="dcterms:W3CDTF">2023-07-05T06:09:59Z</dcterms:modified>
</cp:coreProperties>
</file>