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475" windowHeight="7485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Лист1!$A$1:$F$29</definedName>
    <definedName name="_xlnm.Print_Area" localSheetId="1">Лист2!$A$1:$G$40</definedName>
    <definedName name="_xlnm.Print_Area" localSheetId="2">Лист3!$A$1:$E$36</definedName>
  </definedNames>
  <calcPr calcId="125725"/>
</workbook>
</file>

<file path=xl/calcChain.xml><?xml version="1.0" encoding="utf-8"?>
<calcChain xmlns="http://schemas.openxmlformats.org/spreadsheetml/2006/main">
  <c r="C31" i="3"/>
  <c r="C12"/>
  <c r="B12"/>
  <c r="D17" i="2"/>
  <c r="E16"/>
  <c r="B16"/>
  <c r="E15"/>
  <c r="B15"/>
  <c r="E14"/>
  <c r="B14"/>
  <c r="E13"/>
  <c r="B13"/>
  <c r="E12"/>
  <c r="B12"/>
  <c r="E11"/>
  <c r="B11"/>
  <c r="E10"/>
  <c r="D10"/>
  <c r="B10"/>
  <c r="E9"/>
  <c r="B9"/>
  <c r="E8"/>
  <c r="B8"/>
  <c r="E7"/>
  <c r="E17" s="1"/>
  <c r="G17" s="1"/>
  <c r="B7"/>
  <c r="B17" s="1"/>
  <c r="G7"/>
  <c r="F7"/>
  <c r="E8" i="1"/>
  <c r="E6" i="3" l="1"/>
  <c r="E7"/>
  <c r="E8"/>
  <c r="E9"/>
  <c r="E10"/>
  <c r="E5"/>
  <c r="D5"/>
  <c r="E11"/>
  <c r="F8" i="2"/>
  <c r="G8"/>
  <c r="F9"/>
  <c r="G9"/>
  <c r="F10"/>
  <c r="G10"/>
  <c r="F11"/>
  <c r="G11"/>
  <c r="F12"/>
  <c r="G12"/>
  <c r="F13"/>
  <c r="G13"/>
  <c r="F14"/>
  <c r="G14"/>
  <c r="F15"/>
  <c r="G15"/>
  <c r="F16"/>
  <c r="G16"/>
  <c r="G35"/>
  <c r="G33"/>
  <c r="F23" i="1"/>
  <c r="E23"/>
  <c r="F21"/>
  <c r="E21"/>
  <c r="F11"/>
  <c r="E11"/>
  <c r="F10"/>
  <c r="E10"/>
  <c r="E9"/>
  <c r="F8"/>
  <c r="E12" i="3" l="1"/>
  <c r="F17" i="2"/>
  <c r="F9" i="1"/>
  <c r="D21" i="3"/>
  <c r="E21"/>
  <c r="D23"/>
  <c r="E23"/>
  <c r="D24"/>
  <c r="E24"/>
  <c r="D25"/>
  <c r="E25"/>
  <c r="D26"/>
  <c r="E26"/>
  <c r="D27"/>
  <c r="E27"/>
  <c r="D28"/>
  <c r="E28"/>
  <c r="D29"/>
  <c r="E29"/>
  <c r="D31"/>
  <c r="E31"/>
  <c r="E20"/>
  <c r="D20"/>
  <c r="D6" l="1"/>
  <c r="D7"/>
  <c r="D8"/>
  <c r="D9"/>
  <c r="D10"/>
  <c r="D11"/>
  <c r="D12" l="1"/>
  <c r="D30" l="1"/>
  <c r="E30"/>
  <c r="D32" l="1"/>
  <c r="E32"/>
  <c r="F32" i="2" l="1"/>
  <c r="F36"/>
  <c r="F35"/>
  <c r="G37"/>
  <c r="G36" l="1"/>
  <c r="G32"/>
  <c r="F31"/>
  <c r="F33"/>
  <c r="F37"/>
  <c r="F34"/>
  <c r="G31"/>
  <c r="G34"/>
  <c r="F38" l="1"/>
  <c r="G38"/>
</calcChain>
</file>

<file path=xl/sharedStrings.xml><?xml version="1.0" encoding="utf-8"?>
<sst xmlns="http://schemas.openxmlformats.org/spreadsheetml/2006/main" count="118" uniqueCount="77">
  <si>
    <t>%</t>
  </si>
  <si>
    <t>тонн</t>
  </si>
  <si>
    <t>1. Ишлаб чикариш курсаткичларини бажарилиши</t>
  </si>
  <si>
    <t>1.1 Тегирмон буйича</t>
  </si>
  <si>
    <t>Масулот номи</t>
  </si>
  <si>
    <t>Улчов бирлиги</t>
  </si>
  <si>
    <t>Режа</t>
  </si>
  <si>
    <t>Амалда</t>
  </si>
  <si>
    <t>Фарки</t>
  </si>
  <si>
    <t>(+   -)</t>
  </si>
  <si>
    <t>Донни  кайта ишлаш</t>
  </si>
  <si>
    <t>Жами ишлаб чикарилган махсулот</t>
  </si>
  <si>
    <t>Бугдой кепаги</t>
  </si>
  <si>
    <t>Жорий нархларда махсулот ишлаб чикариш</t>
  </si>
  <si>
    <t>минг сумда</t>
  </si>
  <si>
    <t>1.2 Омухта ем цехи буйича</t>
  </si>
  <si>
    <t>Омухта-ем аралашмаси ишлаб чикариш хажми</t>
  </si>
  <si>
    <t>Жорий нархларда товарлар ишлаб чикариш</t>
  </si>
  <si>
    <t>2. Хисоб китобларни бажариш</t>
  </si>
  <si>
    <t>2.1 Ун ишлаб чикариш</t>
  </si>
  <si>
    <t>Харажатлар номи</t>
  </si>
  <si>
    <t>Бизнес – режа буйича</t>
  </si>
  <si>
    <t>Хакикатда</t>
  </si>
  <si>
    <t xml:space="preserve"> 1 тн учун (сум)</t>
  </si>
  <si>
    <t>Ташки ташкилотлар фаолияти ва хизматлари</t>
  </si>
  <si>
    <t>Ёкилги</t>
  </si>
  <si>
    <t xml:space="preserve">Электро энергия </t>
  </si>
  <si>
    <t>Сув</t>
  </si>
  <si>
    <t>Ягона ижтимоий тулови</t>
  </si>
  <si>
    <t>Асосий воситаларнинг амортизацияси</t>
  </si>
  <si>
    <t>Жами ишлаб чикариш киймати</t>
  </si>
  <si>
    <t>2. 2 Омухта ем ишлаб чикариш</t>
  </si>
  <si>
    <t>Ишлаб чикариш харажатларини тахлил килиш</t>
  </si>
  <si>
    <t>Материаллар</t>
  </si>
  <si>
    <t>Электроэнергия</t>
  </si>
  <si>
    <t>Амортизация</t>
  </si>
  <si>
    <t>Мехнатга хак тулаш</t>
  </si>
  <si>
    <t>Умумий ишлаб чикариш харажатлари</t>
  </si>
  <si>
    <t>Бошка харажатлар</t>
  </si>
  <si>
    <t>Жами ишлаб чикариш харажатлари</t>
  </si>
  <si>
    <t xml:space="preserve">  2.3  Маъмурий бошкарув ходимларига кетган харажатлар.</t>
  </si>
  <si>
    <t>Бизнес – режа</t>
  </si>
  <si>
    <t>Ягона ижтимоий тулов</t>
  </si>
  <si>
    <t>Уяли алока хизматлари</t>
  </si>
  <si>
    <t>Электр энер. газ, сув,</t>
  </si>
  <si>
    <t>Жами</t>
  </si>
  <si>
    <t xml:space="preserve">Харажатлар номи </t>
  </si>
  <si>
    <t>Махсулотларни сотишнинг ялпи фойдаси</t>
  </si>
  <si>
    <t>Давр харажатлари, жами</t>
  </si>
  <si>
    <t>Сотиш харажатлари</t>
  </si>
  <si>
    <t>Маъмурий харажатлар</t>
  </si>
  <si>
    <t>Бошка операцион харажатлар</t>
  </si>
  <si>
    <t>Асосий фаолиятнинг фойдаси</t>
  </si>
  <si>
    <t xml:space="preserve">Молиявий фаолиятнинг  даромадлари </t>
  </si>
  <si>
    <t>Молиявий фаолият буйича харажатлар</t>
  </si>
  <si>
    <t>Фойда солигини тулагунга кадар фойда</t>
  </si>
  <si>
    <t>Фойда солиги</t>
  </si>
  <si>
    <t>Соф фойда</t>
  </si>
  <si>
    <t>Иктисод булими бошлиги</t>
  </si>
  <si>
    <t>Калькуляция килинадиган махсулотлар хажми</t>
  </si>
  <si>
    <t xml:space="preserve">Материаллар </t>
  </si>
  <si>
    <t>Кадоклаш харажатлари</t>
  </si>
  <si>
    <t>шу жумладан</t>
  </si>
  <si>
    <t>Асосий фойданинг бошка даромадлари</t>
  </si>
  <si>
    <t>Транспорт харажатлар</t>
  </si>
  <si>
    <t xml:space="preserve">Хом-ашё ва материаллар </t>
  </si>
  <si>
    <t>( +   -)</t>
  </si>
  <si>
    <t>А.Холхўжаев</t>
  </si>
  <si>
    <t>Жами (минг сумда)</t>
  </si>
  <si>
    <t>3.Молиявий натижаларар (Форма-2) режасини амалга ошириш</t>
  </si>
  <si>
    <t>«G'alla-Alteg»  АЖда 2022 йил III чорак якуни буйича «Бизнес – режа » тахлили</t>
  </si>
  <si>
    <t xml:space="preserve">      Амалда ишлаб чикариш хажми "Бизнес - режа" буйича белгиланган топширикга нисбатан   108,6%  бажарилди.</t>
  </si>
  <si>
    <t xml:space="preserve">      Амалда ишлаб чикариш хажми "Бизнес - режа" буйича белгиланган топширикга нисбатан   109,3 %  бажарилди.</t>
  </si>
  <si>
    <t>Харажатлар сметаси режага нисбатан  32,5% ошиқча бажарилди Асосий ошикча харажатлар хом ашё харажатлари хисобига бунинг  сабаби бугдойни фермер хужаликлардан сотиб олиш нархи ошган.</t>
  </si>
  <si>
    <t xml:space="preserve">            Харажатлар сметаси режага нисбатан 12% ошикча бажарилди бунинг сабаби маъмурий максадлар учун инвентарлар ва хужалик анжомларини хисобдан чикариш харажатлари хисобига ошикча бажарилган. </t>
  </si>
  <si>
    <t>Соф фойда  режаси бажарилди. Соф фойда   27 201 606  минг сумни ташкил қилди.</t>
  </si>
  <si>
    <t xml:space="preserve">           Харажатлар сметаси режага нисбатан 3,8% иқтисод қилди.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</si>
</sst>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/>
  </cellStyleXfs>
  <cellXfs count="94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/>
    <xf numFmtId="0" fontId="8" fillId="0" borderId="0" xfId="0" applyFont="1" applyFill="1" applyBorder="1"/>
    <xf numFmtId="3" fontId="3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justify"/>
    </xf>
    <xf numFmtId="0" fontId="9" fillId="0" borderId="0" xfId="0" applyFont="1" applyFill="1"/>
    <xf numFmtId="3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/>
    <xf numFmtId="3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/>
    <xf numFmtId="3" fontId="7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1" xfId="0" applyFont="1" applyFill="1" applyBorder="1" applyAlignment="1">
      <alignment vertical="center"/>
    </xf>
    <xf numFmtId="0" fontId="11" fillId="0" borderId="0" xfId="0" applyFont="1" applyFill="1"/>
    <xf numFmtId="0" fontId="12" fillId="0" borderId="1" xfId="0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3" fontId="6" fillId="0" borderId="1" xfId="1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7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view="pageBreakPreview" topLeftCell="A19" zoomScale="80" zoomScaleNormal="100" zoomScaleSheetLayoutView="80" workbookViewId="0">
      <selection activeCell="K11" sqref="K11"/>
    </sheetView>
  </sheetViews>
  <sheetFormatPr defaultRowHeight="15"/>
  <cols>
    <col min="1" max="1" width="34.28515625" style="7" customWidth="1"/>
    <col min="2" max="2" width="11.5703125" style="7" customWidth="1"/>
    <col min="3" max="3" width="14.28515625" style="7" customWidth="1"/>
    <col min="4" max="4" width="16.7109375" style="7" customWidth="1"/>
    <col min="5" max="5" width="14.85546875" style="7" customWidth="1"/>
    <col min="6" max="6" width="10.28515625" style="7" customWidth="1"/>
    <col min="7" max="7" width="9.140625" style="7"/>
    <col min="8" max="8" width="10.140625" style="7" bestFit="1" customWidth="1"/>
    <col min="9" max="9" width="9.140625" style="7"/>
    <col min="10" max="10" width="10.140625" style="7" bestFit="1" customWidth="1"/>
    <col min="11" max="16384" width="9.140625" style="7"/>
  </cols>
  <sheetData>
    <row r="1" spans="1:10" ht="15.75">
      <c r="A1" s="67" t="s">
        <v>70</v>
      </c>
      <c r="B1" s="67"/>
      <c r="C1" s="67"/>
      <c r="D1" s="67"/>
      <c r="E1" s="67"/>
      <c r="F1" s="67"/>
    </row>
    <row r="2" spans="1:10" ht="15.75">
      <c r="A2" s="67" t="s">
        <v>2</v>
      </c>
      <c r="B2" s="67"/>
      <c r="C2" s="67"/>
      <c r="D2" s="67"/>
      <c r="E2" s="67"/>
      <c r="F2" s="67"/>
    </row>
    <row r="3" spans="1:10" ht="15.75">
      <c r="A3" s="67" t="s">
        <v>3</v>
      </c>
      <c r="B3" s="67"/>
      <c r="C3" s="67"/>
      <c r="D3" s="67"/>
      <c r="E3" s="67"/>
      <c r="F3" s="67"/>
    </row>
    <row r="4" spans="1:10" ht="15.75">
      <c r="A4" s="67"/>
      <c r="B4" s="67"/>
      <c r="C4" s="67"/>
      <c r="D4" s="67"/>
      <c r="E4" s="67"/>
      <c r="F4" s="67"/>
    </row>
    <row r="5" spans="1:10" ht="15.75">
      <c r="A5" s="73"/>
      <c r="B5" s="73"/>
      <c r="C5" s="73"/>
      <c r="D5" s="73"/>
      <c r="E5" s="73"/>
      <c r="F5" s="73"/>
    </row>
    <row r="6" spans="1:10" ht="20.25" customHeight="1">
      <c r="A6" s="71" t="s">
        <v>4</v>
      </c>
      <c r="B6" s="71" t="s">
        <v>5</v>
      </c>
      <c r="C6" s="71" t="s">
        <v>6</v>
      </c>
      <c r="D6" s="71" t="s">
        <v>7</v>
      </c>
      <c r="E6" s="68" t="s">
        <v>8</v>
      </c>
      <c r="F6" s="69"/>
    </row>
    <row r="7" spans="1:10" ht="20.25" customHeight="1">
      <c r="A7" s="72"/>
      <c r="B7" s="72"/>
      <c r="C7" s="72"/>
      <c r="D7" s="72"/>
      <c r="E7" s="8" t="s">
        <v>9</v>
      </c>
      <c r="F7" s="8" t="s">
        <v>0</v>
      </c>
    </row>
    <row r="8" spans="1:10" ht="37.5" customHeight="1">
      <c r="A8" s="1" t="s">
        <v>10</v>
      </c>
      <c r="B8" s="31" t="s">
        <v>1</v>
      </c>
      <c r="C8" s="32">
        <v>75000</v>
      </c>
      <c r="D8" s="33">
        <v>81291</v>
      </c>
      <c r="E8" s="32">
        <f>D8-C8</f>
        <v>6291</v>
      </c>
      <c r="F8" s="34">
        <f>D8/C8*100</f>
        <v>108.38799999999999</v>
      </c>
    </row>
    <row r="9" spans="1:10" ht="37.5" customHeight="1">
      <c r="A9" s="4" t="s">
        <v>11</v>
      </c>
      <c r="B9" s="35" t="s">
        <v>1</v>
      </c>
      <c r="C9" s="36">
        <v>56250</v>
      </c>
      <c r="D9" s="37">
        <v>61060</v>
      </c>
      <c r="E9" s="36">
        <f>D9-C9</f>
        <v>4810</v>
      </c>
      <c r="F9" s="38">
        <f>D9/C9*100</f>
        <v>108.55111111111111</v>
      </c>
    </row>
    <row r="10" spans="1:10" ht="37.5" customHeight="1">
      <c r="A10" s="1" t="s">
        <v>12</v>
      </c>
      <c r="B10" s="31" t="s">
        <v>1</v>
      </c>
      <c r="C10" s="32">
        <v>15090</v>
      </c>
      <c r="D10" s="32">
        <v>18994</v>
      </c>
      <c r="E10" s="32">
        <f>D10-C10</f>
        <v>3904</v>
      </c>
      <c r="F10" s="34">
        <f>D10/C10*100</f>
        <v>125.87143803843605</v>
      </c>
    </row>
    <row r="11" spans="1:10" ht="37.5" customHeight="1">
      <c r="A11" s="2" t="s">
        <v>13</v>
      </c>
      <c r="B11" s="52" t="s">
        <v>14</v>
      </c>
      <c r="C11" s="32">
        <v>134067550.5</v>
      </c>
      <c r="D11" s="32">
        <v>196284487</v>
      </c>
      <c r="E11" s="32">
        <f>D11-C11</f>
        <v>62216936.5</v>
      </c>
      <c r="F11" s="34">
        <f>D11/C11*100</f>
        <v>146.40715539887483</v>
      </c>
    </row>
    <row r="12" spans="1:10">
      <c r="A12" s="39"/>
      <c r="B12" s="40"/>
      <c r="C12" s="40"/>
      <c r="D12" s="40"/>
      <c r="E12" s="40"/>
      <c r="F12" s="40"/>
    </row>
    <row r="13" spans="1:10" ht="37.5" customHeight="1">
      <c r="A13" s="66" t="s">
        <v>71</v>
      </c>
      <c r="B13" s="66"/>
      <c r="C13" s="66"/>
      <c r="D13" s="66"/>
      <c r="E13" s="66"/>
      <c r="F13" s="66"/>
    </row>
    <row r="14" spans="1:10" ht="15.75">
      <c r="A14" s="41"/>
      <c r="B14" s="41"/>
      <c r="C14" s="41"/>
      <c r="D14" s="41"/>
      <c r="E14" s="41"/>
      <c r="F14" s="41"/>
      <c r="H14" s="42"/>
    </row>
    <row r="15" spans="1:10" ht="15.75">
      <c r="A15" s="41"/>
      <c r="B15" s="41"/>
      <c r="D15" s="41"/>
      <c r="E15" s="41"/>
      <c r="F15" s="41"/>
      <c r="J15" s="43"/>
    </row>
    <row r="16" spans="1:10">
      <c r="A16" s="44"/>
      <c r="B16" s="44"/>
      <c r="C16" s="44"/>
      <c r="D16" s="44"/>
      <c r="E16" s="44"/>
      <c r="F16" s="44"/>
    </row>
    <row r="17" spans="1:6" ht="15.75">
      <c r="A17" s="67" t="s">
        <v>15</v>
      </c>
      <c r="B17" s="67"/>
      <c r="C17" s="67"/>
      <c r="D17" s="67"/>
      <c r="E17" s="67"/>
      <c r="F17" s="67"/>
    </row>
    <row r="18" spans="1:6" ht="15.75">
      <c r="A18" s="45"/>
      <c r="B18" s="45"/>
      <c r="C18" s="45"/>
      <c r="D18" s="45"/>
      <c r="E18" s="45"/>
      <c r="F18" s="45"/>
    </row>
    <row r="19" spans="1:6" ht="18.75" customHeight="1">
      <c r="A19" s="71" t="s">
        <v>4</v>
      </c>
      <c r="B19" s="71" t="s">
        <v>5</v>
      </c>
      <c r="C19" s="71" t="s">
        <v>6</v>
      </c>
      <c r="D19" s="71" t="s">
        <v>7</v>
      </c>
      <c r="E19" s="68" t="s">
        <v>8</v>
      </c>
      <c r="F19" s="69"/>
    </row>
    <row r="20" spans="1:6" ht="18.75" customHeight="1">
      <c r="A20" s="72"/>
      <c r="B20" s="72"/>
      <c r="C20" s="72"/>
      <c r="D20" s="72"/>
      <c r="E20" s="8" t="s">
        <v>9</v>
      </c>
      <c r="F20" s="8" t="s">
        <v>0</v>
      </c>
    </row>
    <row r="21" spans="1:6" ht="48" customHeight="1">
      <c r="A21" s="2" t="s">
        <v>16</v>
      </c>
      <c r="B21" s="52" t="s">
        <v>1</v>
      </c>
      <c r="C21" s="32">
        <v>23850</v>
      </c>
      <c r="D21" s="46">
        <v>26066</v>
      </c>
      <c r="E21" s="32">
        <f>D21-C21</f>
        <v>2216</v>
      </c>
      <c r="F21" s="47">
        <f>D21/C21*100</f>
        <v>109.29140461215934</v>
      </c>
    </row>
    <row r="22" spans="1:6">
      <c r="A22" s="2"/>
      <c r="B22" s="52"/>
      <c r="C22" s="33"/>
      <c r="D22" s="48"/>
      <c r="E22" s="32"/>
      <c r="F22" s="47"/>
    </row>
    <row r="23" spans="1:6" ht="47.25" customHeight="1">
      <c r="A23" s="2" t="s">
        <v>17</v>
      </c>
      <c r="B23" s="52" t="s">
        <v>14</v>
      </c>
      <c r="C23" s="46">
        <v>34152576</v>
      </c>
      <c r="D23" s="46">
        <v>46530762.826208703</v>
      </c>
      <c r="E23" s="32">
        <f>D23-C23</f>
        <v>12378186.826208703</v>
      </c>
      <c r="F23" s="47">
        <f>D23/C23*100</f>
        <v>136.24378678260962</v>
      </c>
    </row>
    <row r="24" spans="1:6">
      <c r="A24" s="49"/>
      <c r="B24" s="49"/>
      <c r="C24" s="50"/>
      <c r="D24" s="49"/>
      <c r="E24" s="49"/>
      <c r="F24" s="49"/>
    </row>
    <row r="25" spans="1:6">
      <c r="A25" s="51"/>
      <c r="B25" s="51"/>
      <c r="C25" s="51"/>
      <c r="D25" s="51"/>
      <c r="E25" s="51"/>
      <c r="F25" s="51"/>
    </row>
    <row r="26" spans="1:6" ht="49.5" customHeight="1">
      <c r="A26" s="66" t="s">
        <v>72</v>
      </c>
      <c r="B26" s="66"/>
      <c r="C26" s="66"/>
      <c r="D26" s="66"/>
      <c r="E26" s="66"/>
      <c r="F26" s="66"/>
    </row>
    <row r="27" spans="1:6">
      <c r="A27" s="70"/>
      <c r="B27" s="70"/>
      <c r="C27" s="70"/>
      <c r="D27" s="70"/>
      <c r="E27" s="70"/>
      <c r="F27" s="70"/>
    </row>
    <row r="28" spans="1:6" ht="15.75">
      <c r="A28" s="45"/>
      <c r="B28" s="45"/>
      <c r="C28" s="45"/>
      <c r="D28" s="45"/>
      <c r="E28" s="45"/>
      <c r="F28" s="45"/>
    </row>
  </sheetData>
  <mergeCells count="19">
    <mergeCell ref="E6:F6"/>
    <mergeCell ref="A1:F1"/>
    <mergeCell ref="A3:F3"/>
    <mergeCell ref="A4:F4"/>
    <mergeCell ref="A5:F5"/>
    <mergeCell ref="A2:F2"/>
    <mergeCell ref="A6:A7"/>
    <mergeCell ref="B6:B7"/>
    <mergeCell ref="C6:C7"/>
    <mergeCell ref="D6:D7"/>
    <mergeCell ref="A13:F13"/>
    <mergeCell ref="A17:F17"/>
    <mergeCell ref="E19:F19"/>
    <mergeCell ref="A26:F26"/>
    <mergeCell ref="A27:F27"/>
    <mergeCell ref="A19:A20"/>
    <mergeCell ref="B19:B20"/>
    <mergeCell ref="C19:C20"/>
    <mergeCell ref="D19:D20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tabSelected="1" view="pageBreakPreview" topLeftCell="A16" zoomScale="83" zoomScaleNormal="100" zoomScaleSheetLayoutView="83" workbookViewId="0">
      <selection activeCell="B32" sqref="B32"/>
    </sheetView>
  </sheetViews>
  <sheetFormatPr defaultRowHeight="14.25"/>
  <cols>
    <col min="1" max="1" width="40.5703125" style="53" customWidth="1"/>
    <col min="2" max="2" width="16.5703125" style="53" customWidth="1"/>
    <col min="3" max="3" width="14.7109375" style="53" customWidth="1"/>
    <col min="4" max="4" width="16.5703125" style="53" customWidth="1"/>
    <col min="5" max="5" width="13.7109375" style="53" customWidth="1"/>
    <col min="6" max="6" width="12.5703125" style="53" bestFit="1" customWidth="1"/>
    <col min="7" max="7" width="9.85546875" style="53" bestFit="1" customWidth="1"/>
    <col min="8" max="16384" width="9.140625" style="53"/>
  </cols>
  <sheetData>
    <row r="1" spans="1:7" ht="15">
      <c r="A1" s="84" t="s">
        <v>18</v>
      </c>
      <c r="B1" s="84"/>
      <c r="C1" s="84"/>
      <c r="D1" s="84"/>
      <c r="E1" s="84"/>
      <c r="F1" s="84"/>
      <c r="G1" s="84"/>
    </row>
    <row r="2" spans="1:7" ht="15">
      <c r="A2" s="84" t="s">
        <v>19</v>
      </c>
      <c r="B2" s="84"/>
      <c r="C2" s="84"/>
      <c r="D2" s="84"/>
      <c r="E2" s="84"/>
      <c r="F2" s="84"/>
      <c r="G2" s="84"/>
    </row>
    <row r="4" spans="1:7" ht="22.5" customHeight="1">
      <c r="A4" s="71" t="s">
        <v>20</v>
      </c>
      <c r="B4" s="75" t="s">
        <v>21</v>
      </c>
      <c r="C4" s="75"/>
      <c r="D4" s="76" t="s">
        <v>22</v>
      </c>
      <c r="E4" s="77"/>
      <c r="F4" s="78" t="s">
        <v>8</v>
      </c>
      <c r="G4" s="79"/>
    </row>
    <row r="5" spans="1:7" ht="28.5">
      <c r="A5" s="72"/>
      <c r="B5" s="54" t="s">
        <v>68</v>
      </c>
      <c r="C5" s="54" t="s">
        <v>23</v>
      </c>
      <c r="D5" s="54" t="s">
        <v>68</v>
      </c>
      <c r="E5" s="54" t="s">
        <v>23</v>
      </c>
      <c r="F5" s="80"/>
      <c r="G5" s="81"/>
    </row>
    <row r="6" spans="1:7" ht="43.5" customHeight="1">
      <c r="A6" s="2" t="s">
        <v>59</v>
      </c>
      <c r="B6" s="86">
        <v>56250</v>
      </c>
      <c r="C6" s="87"/>
      <c r="D6" s="86">
        <v>61060</v>
      </c>
      <c r="E6" s="87"/>
      <c r="F6" s="25" t="s">
        <v>66</v>
      </c>
      <c r="G6" s="55" t="s">
        <v>0</v>
      </c>
    </row>
    <row r="7" spans="1:7" ht="23.25" customHeight="1">
      <c r="A7" s="3" t="s">
        <v>65</v>
      </c>
      <c r="B7" s="26">
        <f>C7*$B$6/1000</f>
        <v>84592361.25</v>
      </c>
      <c r="C7" s="26">
        <v>1503864.2</v>
      </c>
      <c r="D7" s="26">
        <v>131717059</v>
      </c>
      <c r="E7" s="27">
        <f>D7/$D$6*1000</f>
        <v>2157174.2384539796</v>
      </c>
      <c r="F7" s="26">
        <f>E7-C7</f>
        <v>653310.03845397965</v>
      </c>
      <c r="G7" s="23">
        <f>E7/C7*100</f>
        <v>143.44208994761493</v>
      </c>
    </row>
    <row r="8" spans="1:7" ht="23.25" customHeight="1">
      <c r="A8" s="2" t="s">
        <v>61</v>
      </c>
      <c r="B8" s="26">
        <f t="shared" ref="B8:B15" si="0">C8*$B$6/1000</f>
        <v>816046.875</v>
      </c>
      <c r="C8" s="26">
        <v>14507.5</v>
      </c>
      <c r="D8" s="26">
        <v>975711</v>
      </c>
      <c r="E8" s="27">
        <f t="shared" ref="E8:E16" si="1">D8/$D$6*1000</f>
        <v>15979.544710121192</v>
      </c>
      <c r="F8" s="26">
        <f t="shared" ref="F8:F16" si="2">E8-C8</f>
        <v>1472.0447101211921</v>
      </c>
      <c r="G8" s="23">
        <f t="shared" ref="G8:G16" si="3">E8/C8*100</f>
        <v>110.14678414696668</v>
      </c>
    </row>
    <row r="9" spans="1:7" ht="34.5" customHeight="1">
      <c r="A9" s="2" t="s">
        <v>24</v>
      </c>
      <c r="B9" s="26">
        <f>C9*$B$6/1000</f>
        <v>3066187.5</v>
      </c>
      <c r="C9" s="26">
        <v>54510</v>
      </c>
      <c r="D9" s="26">
        <v>3205694</v>
      </c>
      <c r="E9" s="27">
        <f t="shared" si="1"/>
        <v>52500.720602685884</v>
      </c>
      <c r="F9" s="26">
        <f t="shared" si="2"/>
        <v>-2009.2793973141161</v>
      </c>
      <c r="G9" s="23">
        <f t="shared" si="3"/>
        <v>96.313925156275701</v>
      </c>
    </row>
    <row r="10" spans="1:7" ht="23.25" customHeight="1">
      <c r="A10" s="2" t="s">
        <v>25</v>
      </c>
      <c r="B10" s="26">
        <f t="shared" si="0"/>
        <v>683673.75</v>
      </c>
      <c r="C10" s="26">
        <v>12154.2</v>
      </c>
      <c r="D10" s="26">
        <f>503715.8+60645</f>
        <v>564360.80000000005</v>
      </c>
      <c r="E10" s="27">
        <f t="shared" si="1"/>
        <v>9242.7251883393383</v>
      </c>
      <c r="F10" s="26">
        <f t="shared" si="2"/>
        <v>-2911.4748116606625</v>
      </c>
      <c r="G10" s="23">
        <f t="shared" si="3"/>
        <v>76.045524907763067</v>
      </c>
    </row>
    <row r="11" spans="1:7" ht="23.25" customHeight="1">
      <c r="A11" s="2" t="s">
        <v>26</v>
      </c>
      <c r="B11" s="26">
        <f t="shared" si="0"/>
        <v>2467164.375</v>
      </c>
      <c r="C11" s="26">
        <v>43860.7</v>
      </c>
      <c r="D11" s="26">
        <v>1775840</v>
      </c>
      <c r="E11" s="27">
        <f t="shared" si="1"/>
        <v>29083.524402227318</v>
      </c>
      <c r="F11" s="26">
        <f t="shared" si="2"/>
        <v>-14777.175597772679</v>
      </c>
      <c r="G11" s="23">
        <f t="shared" si="3"/>
        <v>66.308846877107115</v>
      </c>
    </row>
    <row r="12" spans="1:7" ht="23.25" customHeight="1">
      <c r="A12" s="2" t="s">
        <v>27</v>
      </c>
      <c r="B12" s="26">
        <f t="shared" si="0"/>
        <v>215741.25</v>
      </c>
      <c r="C12" s="9">
        <v>3835.4</v>
      </c>
      <c r="D12" s="26">
        <v>209485</v>
      </c>
      <c r="E12" s="27">
        <f t="shared" si="1"/>
        <v>3430.8057648214867</v>
      </c>
      <c r="F12" s="26">
        <f t="shared" si="2"/>
        <v>-404.59423517851337</v>
      </c>
      <c r="G12" s="23">
        <f t="shared" si="3"/>
        <v>89.451055035237175</v>
      </c>
    </row>
    <row r="13" spans="1:7" ht="23.25" customHeight="1">
      <c r="A13" s="2" t="s">
        <v>64</v>
      </c>
      <c r="B13" s="26">
        <f t="shared" si="0"/>
        <v>5566651.875</v>
      </c>
      <c r="C13" s="9">
        <v>98962.7</v>
      </c>
      <c r="D13" s="26">
        <v>6721154</v>
      </c>
      <c r="E13" s="27">
        <f t="shared" si="1"/>
        <v>110074.58237798886</v>
      </c>
      <c r="F13" s="26">
        <f t="shared" si="2"/>
        <v>11111.882377988863</v>
      </c>
      <c r="G13" s="23">
        <f t="shared" si="3"/>
        <v>111.22835409501648</v>
      </c>
    </row>
    <row r="14" spans="1:7" ht="23.25" customHeight="1">
      <c r="A14" s="1" t="s">
        <v>36</v>
      </c>
      <c r="B14" s="26">
        <f t="shared" si="0"/>
        <v>2625075</v>
      </c>
      <c r="C14" s="9">
        <v>46668</v>
      </c>
      <c r="D14" s="26">
        <v>4088050</v>
      </c>
      <c r="E14" s="27">
        <f t="shared" si="1"/>
        <v>66951.359318702918</v>
      </c>
      <c r="F14" s="26">
        <f t="shared" si="2"/>
        <v>20283.359318702918</v>
      </c>
      <c r="G14" s="23">
        <f t="shared" si="3"/>
        <v>143.46309959437497</v>
      </c>
    </row>
    <row r="15" spans="1:7" ht="23.25" customHeight="1">
      <c r="A15" s="2" t="s">
        <v>28</v>
      </c>
      <c r="B15" s="26">
        <f t="shared" si="0"/>
        <v>315000</v>
      </c>
      <c r="C15" s="9">
        <v>5600</v>
      </c>
      <c r="D15" s="26">
        <v>473195</v>
      </c>
      <c r="E15" s="27">
        <f t="shared" si="1"/>
        <v>7749.6724533245988</v>
      </c>
      <c r="F15" s="26">
        <f t="shared" si="2"/>
        <v>2149.6724533245988</v>
      </c>
      <c r="G15" s="23">
        <f t="shared" si="3"/>
        <v>138.38700809508214</v>
      </c>
    </row>
    <row r="16" spans="1:7" ht="23.25" customHeight="1">
      <c r="A16" s="2" t="s">
        <v>29</v>
      </c>
      <c r="B16" s="26">
        <f>C16*$B$6/1000</f>
        <v>2630075.625</v>
      </c>
      <c r="C16" s="9">
        <v>46756.9</v>
      </c>
      <c r="D16" s="26">
        <v>2961874</v>
      </c>
      <c r="E16" s="27">
        <f t="shared" si="1"/>
        <v>48507.59908286931</v>
      </c>
      <c r="F16" s="26">
        <f t="shared" si="2"/>
        <v>1750.6990828693088</v>
      </c>
      <c r="G16" s="23">
        <f t="shared" si="3"/>
        <v>103.74425824395823</v>
      </c>
    </row>
    <row r="17" spans="1:14" ht="21" customHeight="1">
      <c r="A17" s="4" t="s">
        <v>30</v>
      </c>
      <c r="B17" s="28">
        <f>SUM(B7:B16)</f>
        <v>102977977.5</v>
      </c>
      <c r="C17" s="28">
        <v>1886719.4999999995</v>
      </c>
      <c r="D17" s="28">
        <f>SUM(D7:D16)</f>
        <v>152692422.80000001</v>
      </c>
      <c r="E17" s="28">
        <f>SUM(E7:E16)</f>
        <v>2500694.7723550606</v>
      </c>
      <c r="F17" s="28">
        <f>SUM(F7:F16)</f>
        <v>669975.17235506058</v>
      </c>
      <c r="G17" s="24">
        <f>E17/C17*100</f>
        <v>132.54194766922487</v>
      </c>
    </row>
    <row r="18" spans="1:14" s="57" customFormat="1">
      <c r="A18" s="56"/>
      <c r="C18" s="56"/>
      <c r="D18" s="56"/>
    </row>
    <row r="19" spans="1:14" ht="48.75" customHeight="1">
      <c r="A19" s="74" t="s">
        <v>73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ht="15">
      <c r="A20" s="74"/>
      <c r="B20" s="74"/>
      <c r="C20" s="74"/>
      <c r="D20" s="74"/>
      <c r="E20" s="74"/>
      <c r="F20" s="74"/>
      <c r="G20" s="74"/>
    </row>
    <row r="21" spans="1:14" ht="15">
      <c r="A21" s="30"/>
      <c r="B21" s="30"/>
      <c r="C21" s="30"/>
      <c r="D21" s="30"/>
      <c r="E21" s="30"/>
      <c r="F21" s="30"/>
      <c r="G21" s="30"/>
    </row>
    <row r="22" spans="1:14" ht="15">
      <c r="A22" s="30"/>
      <c r="B22" s="30"/>
      <c r="C22" s="30"/>
      <c r="D22" s="30"/>
      <c r="E22" s="30"/>
      <c r="F22" s="30"/>
      <c r="G22" s="30"/>
    </row>
    <row r="23" spans="1:14">
      <c r="A23" s="5"/>
    </row>
    <row r="24" spans="1:14">
      <c r="E24" s="85"/>
      <c r="F24" s="85"/>
      <c r="G24" s="85"/>
    </row>
    <row r="25" spans="1:14" ht="15.75">
      <c r="A25" s="67" t="s">
        <v>31</v>
      </c>
      <c r="B25" s="67"/>
      <c r="C25" s="67"/>
      <c r="D25" s="67"/>
      <c r="E25" s="67"/>
      <c r="F25" s="67"/>
      <c r="G25" s="67"/>
    </row>
    <row r="26" spans="1:14" ht="15.75">
      <c r="A26" s="67" t="s">
        <v>32</v>
      </c>
      <c r="B26" s="67"/>
      <c r="C26" s="67"/>
      <c r="D26" s="67"/>
      <c r="E26" s="67"/>
      <c r="F26" s="67"/>
      <c r="G26" s="67"/>
    </row>
    <row r="28" spans="1:14" ht="17.25" customHeight="1">
      <c r="A28" s="71" t="s">
        <v>20</v>
      </c>
      <c r="B28" s="75" t="s">
        <v>21</v>
      </c>
      <c r="C28" s="75"/>
      <c r="D28" s="76" t="s">
        <v>22</v>
      </c>
      <c r="E28" s="77"/>
      <c r="F28" s="78" t="s">
        <v>8</v>
      </c>
      <c r="G28" s="79"/>
    </row>
    <row r="29" spans="1:14" ht="28.5">
      <c r="A29" s="72"/>
      <c r="B29" s="54" t="s">
        <v>68</v>
      </c>
      <c r="C29" s="54" t="s">
        <v>23</v>
      </c>
      <c r="D29" s="54" t="s">
        <v>68</v>
      </c>
      <c r="E29" s="54" t="s">
        <v>23</v>
      </c>
      <c r="F29" s="80"/>
      <c r="G29" s="81"/>
    </row>
    <row r="30" spans="1:14" ht="33.75" customHeight="1">
      <c r="A30" s="2" t="s">
        <v>59</v>
      </c>
      <c r="B30" s="82">
        <v>23850</v>
      </c>
      <c r="C30" s="83"/>
      <c r="D30" s="82">
        <v>26066</v>
      </c>
      <c r="E30" s="83"/>
      <c r="F30" s="8" t="s">
        <v>9</v>
      </c>
      <c r="G30" s="8" t="s">
        <v>0</v>
      </c>
    </row>
    <row r="31" spans="1:14" ht="21" customHeight="1">
      <c r="A31" s="1" t="s">
        <v>33</v>
      </c>
      <c r="B31" s="15">
        <v>78824.25</v>
      </c>
      <c r="C31" s="16">
        <v>3305</v>
      </c>
      <c r="D31" s="16">
        <v>52300</v>
      </c>
      <c r="E31" s="16">
        <v>2006.4451776260262</v>
      </c>
      <c r="F31" s="9">
        <f>E31-C31</f>
        <v>-1298.5548223739738</v>
      </c>
      <c r="G31" s="23">
        <f>E31/C31*100</f>
        <v>60.709385102149049</v>
      </c>
    </row>
    <row r="32" spans="1:14" ht="21" customHeight="1">
      <c r="A32" s="1" t="s">
        <v>34</v>
      </c>
      <c r="B32" s="15">
        <v>197311.05</v>
      </c>
      <c r="C32" s="16">
        <v>8273</v>
      </c>
      <c r="D32" s="16">
        <v>160794</v>
      </c>
      <c r="E32" s="16">
        <v>6168.7255428527587</v>
      </c>
      <c r="F32" s="9">
        <f t="shared" ref="F32:F37" si="4">E32-C32</f>
        <v>-2104.2744571472413</v>
      </c>
      <c r="G32" s="23">
        <f t="shared" ref="G32:G37" si="5">E32/C32*100</f>
        <v>74.564553884355846</v>
      </c>
    </row>
    <row r="33" spans="1:7" ht="21" customHeight="1">
      <c r="A33" s="1" t="s">
        <v>35</v>
      </c>
      <c r="B33" s="15">
        <v>1314325.8</v>
      </c>
      <c r="C33" s="16">
        <v>55108</v>
      </c>
      <c r="D33" s="16">
        <v>1589387</v>
      </c>
      <c r="E33" s="16">
        <v>60975.485306529576</v>
      </c>
      <c r="F33" s="9">
        <f t="shared" si="4"/>
        <v>5867.4853065295756</v>
      </c>
      <c r="G33" s="23">
        <f>E33/C33*100</f>
        <v>110.64724777986785</v>
      </c>
    </row>
    <row r="34" spans="1:7" ht="21" customHeight="1">
      <c r="A34" s="1" t="s">
        <v>36</v>
      </c>
      <c r="B34" s="15">
        <v>129553.2</v>
      </c>
      <c r="C34" s="16">
        <v>5432</v>
      </c>
      <c r="D34" s="16">
        <v>189221</v>
      </c>
      <c r="E34" s="16">
        <v>7259.3033069899484</v>
      </c>
      <c r="F34" s="9">
        <f t="shared" si="4"/>
        <v>1827.3033069899484</v>
      </c>
      <c r="G34" s="23">
        <f t="shared" si="5"/>
        <v>133.63960432602997</v>
      </c>
    </row>
    <row r="35" spans="1:7" ht="21" customHeight="1">
      <c r="A35" s="1" t="s">
        <v>28</v>
      </c>
      <c r="B35" s="15">
        <v>15550.2</v>
      </c>
      <c r="C35" s="16">
        <v>652</v>
      </c>
      <c r="D35" s="16">
        <v>90359</v>
      </c>
      <c r="E35" s="16">
        <v>3466.546458988721</v>
      </c>
      <c r="F35" s="9">
        <f t="shared" si="4"/>
        <v>2814.546458988721</v>
      </c>
      <c r="G35" s="23">
        <f>E35/C35*100</f>
        <v>531.67890475287129</v>
      </c>
    </row>
    <row r="36" spans="1:7" ht="21" customHeight="1">
      <c r="A36" s="1" t="s">
        <v>37</v>
      </c>
      <c r="B36" s="15">
        <v>1906044.3</v>
      </c>
      <c r="C36" s="16">
        <v>79918</v>
      </c>
      <c r="D36" s="16">
        <v>2057344</v>
      </c>
      <c r="E36" s="16">
        <v>78928.259034757924</v>
      </c>
      <c r="F36" s="9">
        <f t="shared" si="4"/>
        <v>-989.74096524207562</v>
      </c>
      <c r="G36" s="23">
        <f t="shared" si="5"/>
        <v>98.76155438669376</v>
      </c>
    </row>
    <row r="37" spans="1:7" ht="21" customHeight="1">
      <c r="A37" s="1" t="s">
        <v>38</v>
      </c>
      <c r="B37" s="15">
        <v>1384492.5</v>
      </c>
      <c r="C37" s="16">
        <v>58050</v>
      </c>
      <c r="D37" s="16">
        <v>1146099</v>
      </c>
      <c r="E37" s="16">
        <v>43969.116857208624</v>
      </c>
      <c r="F37" s="9">
        <f t="shared" si="4"/>
        <v>-14080.883142791376</v>
      </c>
      <c r="G37" s="23">
        <f t="shared" si="5"/>
        <v>75.743526024476523</v>
      </c>
    </row>
    <row r="38" spans="1:7" ht="21" customHeight="1">
      <c r="A38" s="21" t="s">
        <v>39</v>
      </c>
      <c r="B38" s="17">
        <v>5026101.3</v>
      </c>
      <c r="C38" s="17">
        <v>210738</v>
      </c>
      <c r="D38" s="17">
        <v>5285504</v>
      </c>
      <c r="E38" s="17">
        <v>202773.88168495361</v>
      </c>
      <c r="F38" s="17">
        <f t="shared" ref="F38" si="6">SUM(F31:F37)</f>
        <v>-7964.1183150464203</v>
      </c>
      <c r="G38" s="24">
        <f>E38/C38*100</f>
        <v>96.220843741970413</v>
      </c>
    </row>
    <row r="39" spans="1:7" ht="15">
      <c r="A39" s="19"/>
      <c r="B39" s="14"/>
      <c r="C39" s="14"/>
      <c r="D39" s="14"/>
      <c r="E39" s="22"/>
      <c r="F39" s="18"/>
      <c r="G39" s="18"/>
    </row>
    <row r="40" spans="1:7" ht="62.25" customHeight="1">
      <c r="A40" s="74" t="s">
        <v>76</v>
      </c>
      <c r="B40" s="74"/>
      <c r="C40" s="74"/>
      <c r="D40" s="74"/>
      <c r="E40" s="74"/>
      <c r="F40" s="74"/>
      <c r="G40" s="74"/>
    </row>
    <row r="41" spans="1:7" ht="15">
      <c r="A41" s="74"/>
      <c r="B41" s="74"/>
      <c r="C41" s="74"/>
      <c r="D41" s="74"/>
      <c r="E41" s="74"/>
      <c r="F41" s="74"/>
      <c r="G41" s="74"/>
    </row>
  </sheetData>
  <mergeCells count="22">
    <mergeCell ref="A41:G41"/>
    <mergeCell ref="A26:G26"/>
    <mergeCell ref="A1:G1"/>
    <mergeCell ref="A2:G2"/>
    <mergeCell ref="A4:A5"/>
    <mergeCell ref="B4:C4"/>
    <mergeCell ref="D4:E4"/>
    <mergeCell ref="A20:G20"/>
    <mergeCell ref="E24:G24"/>
    <mergeCell ref="A25:G25"/>
    <mergeCell ref="F4:G5"/>
    <mergeCell ref="B6:C6"/>
    <mergeCell ref="D6:E6"/>
    <mergeCell ref="A19:G19"/>
    <mergeCell ref="A40:G40"/>
    <mergeCell ref="A28:A29"/>
    <mergeCell ref="H19:N19"/>
    <mergeCell ref="B28:C28"/>
    <mergeCell ref="D28:E28"/>
    <mergeCell ref="F28:G29"/>
    <mergeCell ref="B30:C30"/>
    <mergeCell ref="D30:E3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view="pageBreakPreview" zoomScaleNormal="100" zoomScaleSheetLayoutView="100" workbookViewId="0">
      <selection activeCell="B5" sqref="B5"/>
    </sheetView>
  </sheetViews>
  <sheetFormatPr defaultRowHeight="14.25"/>
  <cols>
    <col min="1" max="1" width="40.5703125" style="53" customWidth="1"/>
    <col min="2" max="2" width="11.5703125" style="53" customWidth="1"/>
    <col min="3" max="3" width="11.140625" style="53" customWidth="1"/>
    <col min="4" max="4" width="10.85546875" style="53" bestFit="1" customWidth="1"/>
    <col min="5" max="5" width="10.5703125" style="53" customWidth="1"/>
    <col min="6" max="6" width="12.28515625" style="53" bestFit="1" customWidth="1"/>
    <col min="7" max="16384" width="9.140625" style="53"/>
  </cols>
  <sheetData>
    <row r="1" spans="1:6" ht="15">
      <c r="A1" s="70" t="s">
        <v>40</v>
      </c>
      <c r="B1" s="70"/>
      <c r="C1" s="70"/>
      <c r="D1" s="70"/>
      <c r="E1" s="70"/>
    </row>
    <row r="2" spans="1:6" ht="15">
      <c r="B2" s="29"/>
      <c r="C2" s="29"/>
      <c r="D2" s="29"/>
      <c r="E2" s="29"/>
    </row>
    <row r="3" spans="1:6">
      <c r="A3" s="91" t="s">
        <v>20</v>
      </c>
      <c r="B3" s="93" t="s">
        <v>41</v>
      </c>
      <c r="C3" s="71" t="s">
        <v>7</v>
      </c>
      <c r="D3" s="68" t="s">
        <v>8</v>
      </c>
      <c r="E3" s="69"/>
    </row>
    <row r="4" spans="1:6">
      <c r="A4" s="92"/>
      <c r="B4" s="93"/>
      <c r="C4" s="89"/>
      <c r="D4" s="8" t="s">
        <v>9</v>
      </c>
      <c r="E4" s="8" t="s">
        <v>0</v>
      </c>
    </row>
    <row r="5" spans="1:6" ht="21" customHeight="1">
      <c r="A5" s="58" t="s">
        <v>29</v>
      </c>
      <c r="B5" s="61">
        <v>147234</v>
      </c>
      <c r="C5" s="61">
        <v>125453.72193</v>
      </c>
      <c r="D5" s="61">
        <f>C5-B5</f>
        <v>-21780.27807</v>
      </c>
      <c r="E5" s="61">
        <f>C5/B5*100</f>
        <v>85.207032295529558</v>
      </c>
    </row>
    <row r="6" spans="1:6" ht="21" customHeight="1">
      <c r="A6" s="1" t="s">
        <v>36</v>
      </c>
      <c r="B6" s="61">
        <v>2985840</v>
      </c>
      <c r="C6" s="61">
        <v>3458981</v>
      </c>
      <c r="D6" s="61">
        <f t="shared" ref="D6:D11" si="0">C6-B6</f>
        <v>473141</v>
      </c>
      <c r="E6" s="61">
        <f t="shared" ref="E6:E11" si="1">C6/B6*100</f>
        <v>115.84616054443642</v>
      </c>
    </row>
    <row r="7" spans="1:6" ht="21" customHeight="1">
      <c r="A7" s="58" t="s">
        <v>42</v>
      </c>
      <c r="B7" s="61">
        <v>447876</v>
      </c>
      <c r="C7" s="61">
        <v>404589</v>
      </c>
      <c r="D7" s="61">
        <f t="shared" si="0"/>
        <v>-43287</v>
      </c>
      <c r="E7" s="61">
        <f t="shared" si="1"/>
        <v>90.335048093668775</v>
      </c>
    </row>
    <row r="8" spans="1:6" ht="21" customHeight="1">
      <c r="A8" s="58" t="s">
        <v>60</v>
      </c>
      <c r="B8" s="61">
        <v>107727</v>
      </c>
      <c r="C8" s="61">
        <v>177345</v>
      </c>
      <c r="D8" s="61">
        <f t="shared" si="0"/>
        <v>69618</v>
      </c>
      <c r="E8" s="61">
        <f t="shared" si="1"/>
        <v>164.62446740371496</v>
      </c>
    </row>
    <row r="9" spans="1:6" ht="21" customHeight="1">
      <c r="A9" s="58" t="s">
        <v>43</v>
      </c>
      <c r="B9" s="61">
        <v>46872</v>
      </c>
      <c r="C9" s="61">
        <v>46229</v>
      </c>
      <c r="D9" s="61">
        <f t="shared" si="0"/>
        <v>-643</v>
      </c>
      <c r="E9" s="61">
        <f t="shared" si="1"/>
        <v>98.628178870114354</v>
      </c>
    </row>
    <row r="10" spans="1:6" ht="21" customHeight="1">
      <c r="A10" s="58" t="s">
        <v>44</v>
      </c>
      <c r="B10" s="61">
        <v>49110</v>
      </c>
      <c r="C10" s="61">
        <v>6903</v>
      </c>
      <c r="D10" s="61">
        <f t="shared" si="0"/>
        <v>-42207</v>
      </c>
      <c r="E10" s="61">
        <f t="shared" si="1"/>
        <v>14.056200366524131</v>
      </c>
    </row>
    <row r="11" spans="1:6" ht="21" customHeight="1">
      <c r="A11" s="58" t="s">
        <v>38</v>
      </c>
      <c r="B11" s="61">
        <v>20400</v>
      </c>
      <c r="C11" s="61">
        <v>32066</v>
      </c>
      <c r="D11" s="61">
        <f t="shared" si="0"/>
        <v>11666</v>
      </c>
      <c r="E11" s="61">
        <f t="shared" si="1"/>
        <v>157.18627450980392</v>
      </c>
    </row>
    <row r="12" spans="1:6" ht="21" customHeight="1">
      <c r="A12" s="21" t="s">
        <v>45</v>
      </c>
      <c r="B12" s="65">
        <f>SUM(B5:B11)</f>
        <v>3805059</v>
      </c>
      <c r="C12" s="65">
        <f t="shared" ref="C12" si="2">SUM(C5:C11)</f>
        <v>4251566.72193</v>
      </c>
      <c r="D12" s="65">
        <f>SUM(D5:D11)</f>
        <v>446507.72193</v>
      </c>
      <c r="E12" s="65">
        <f>C12/B12*100</f>
        <v>111.73458077601425</v>
      </c>
    </row>
    <row r="13" spans="1:6">
      <c r="B13" s="62"/>
      <c r="C13" s="63"/>
      <c r="D13" s="62"/>
      <c r="E13" s="64"/>
    </row>
    <row r="14" spans="1:6" ht="52.5" customHeight="1">
      <c r="A14" s="88" t="s">
        <v>74</v>
      </c>
      <c r="B14" s="88"/>
      <c r="C14" s="88"/>
      <c r="D14" s="88"/>
      <c r="E14" s="88"/>
      <c r="F14" s="13"/>
    </row>
    <row r="15" spans="1:6" ht="15">
      <c r="A15" s="13"/>
      <c r="B15" s="13"/>
      <c r="C15" s="13"/>
      <c r="D15" s="13"/>
      <c r="E15" s="13"/>
    </row>
    <row r="16" spans="1:6" ht="15">
      <c r="A16" s="84" t="s">
        <v>69</v>
      </c>
      <c r="B16" s="84"/>
      <c r="C16" s="84"/>
      <c r="D16" s="84"/>
      <c r="E16" s="84"/>
    </row>
    <row r="18" spans="1:5" ht="18" customHeight="1">
      <c r="A18" s="71" t="s">
        <v>46</v>
      </c>
      <c r="B18" s="71" t="s">
        <v>41</v>
      </c>
      <c r="C18" s="71" t="s">
        <v>7</v>
      </c>
      <c r="D18" s="68" t="s">
        <v>8</v>
      </c>
      <c r="E18" s="69"/>
    </row>
    <row r="19" spans="1:5">
      <c r="A19" s="72"/>
      <c r="B19" s="89"/>
      <c r="C19" s="89"/>
      <c r="D19" s="8" t="s">
        <v>9</v>
      </c>
      <c r="E19" s="8" t="s">
        <v>0</v>
      </c>
    </row>
    <row r="20" spans="1:5" ht="21" customHeight="1">
      <c r="A20" s="60" t="s">
        <v>47</v>
      </c>
      <c r="B20" s="61">
        <v>12952950</v>
      </c>
      <c r="C20" s="61">
        <v>17042999</v>
      </c>
      <c r="D20" s="61">
        <f>C20-B20</f>
        <v>4090049</v>
      </c>
      <c r="E20" s="61">
        <f>C20/B20*100</f>
        <v>131.57619692811292</v>
      </c>
    </row>
    <row r="21" spans="1:5" ht="21" customHeight="1">
      <c r="A21" s="60" t="s">
        <v>48</v>
      </c>
      <c r="B21" s="61">
        <v>17791119</v>
      </c>
      <c r="C21" s="61">
        <v>17828787</v>
      </c>
      <c r="D21" s="61">
        <f t="shared" ref="D21:D31" si="3">C21-B21</f>
        <v>37668</v>
      </c>
      <c r="E21" s="61">
        <f t="shared" ref="E21:E31" si="4">C21/B21*100</f>
        <v>100.21172361333764</v>
      </c>
    </row>
    <row r="22" spans="1:5">
      <c r="A22" s="60" t="s">
        <v>62</v>
      </c>
      <c r="B22" s="61">
        <v>0</v>
      </c>
      <c r="C22" s="61"/>
      <c r="D22" s="61"/>
      <c r="E22" s="61"/>
    </row>
    <row r="23" spans="1:5" ht="21" customHeight="1">
      <c r="A23" s="60" t="s">
        <v>49</v>
      </c>
      <c r="B23" s="61">
        <v>290985</v>
      </c>
      <c r="C23" s="61">
        <v>743576</v>
      </c>
      <c r="D23" s="61">
        <f t="shared" si="3"/>
        <v>452591</v>
      </c>
      <c r="E23" s="61">
        <f t="shared" si="4"/>
        <v>255.53757066515453</v>
      </c>
    </row>
    <row r="24" spans="1:5" ht="21" customHeight="1">
      <c r="A24" s="60" t="s">
        <v>50</v>
      </c>
      <c r="B24" s="61">
        <v>3805059</v>
      </c>
      <c r="C24" s="61">
        <v>4251567</v>
      </c>
      <c r="D24" s="61">
        <f t="shared" si="3"/>
        <v>446508</v>
      </c>
      <c r="E24" s="61">
        <f t="shared" si="4"/>
        <v>111.73458808391669</v>
      </c>
    </row>
    <row r="25" spans="1:5" ht="21" customHeight="1">
      <c r="A25" s="60" t="s">
        <v>51</v>
      </c>
      <c r="B25" s="61">
        <v>13695075</v>
      </c>
      <c r="C25" s="61">
        <v>12833644</v>
      </c>
      <c r="D25" s="61">
        <f t="shared" si="3"/>
        <v>-861431</v>
      </c>
      <c r="E25" s="61">
        <f t="shared" si="4"/>
        <v>93.709921267316901</v>
      </c>
    </row>
    <row r="26" spans="1:5" ht="21" customHeight="1">
      <c r="A26" s="60" t="s">
        <v>63</v>
      </c>
      <c r="B26" s="61">
        <v>12006828</v>
      </c>
      <c r="C26" s="61">
        <v>34602889</v>
      </c>
      <c r="D26" s="61">
        <f t="shared" si="3"/>
        <v>22596061</v>
      </c>
      <c r="E26" s="61">
        <f t="shared" si="4"/>
        <v>288.19342627378359</v>
      </c>
    </row>
    <row r="27" spans="1:5" ht="21" customHeight="1">
      <c r="A27" s="60" t="s">
        <v>52</v>
      </c>
      <c r="B27" s="61">
        <v>28674636</v>
      </c>
      <c r="C27" s="61">
        <v>33817101</v>
      </c>
      <c r="D27" s="61">
        <f t="shared" si="3"/>
        <v>5142465</v>
      </c>
      <c r="E27" s="61">
        <f t="shared" si="4"/>
        <v>117.93384578622026</v>
      </c>
    </row>
    <row r="28" spans="1:5" ht="21" customHeight="1">
      <c r="A28" s="60" t="s">
        <v>53</v>
      </c>
      <c r="B28" s="61">
        <v>7168659</v>
      </c>
      <c r="C28" s="61">
        <v>0</v>
      </c>
      <c r="D28" s="61">
        <f t="shared" si="3"/>
        <v>-7168659</v>
      </c>
      <c r="E28" s="61">
        <f t="shared" si="4"/>
        <v>0</v>
      </c>
    </row>
    <row r="29" spans="1:5" ht="21" customHeight="1">
      <c r="A29" s="60" t="s">
        <v>54</v>
      </c>
      <c r="B29" s="61">
        <v>165135</v>
      </c>
      <c r="C29" s="61">
        <v>647538</v>
      </c>
      <c r="D29" s="61">
        <f t="shared" si="3"/>
        <v>482403</v>
      </c>
      <c r="E29" s="61">
        <f t="shared" si="4"/>
        <v>392.12644200199833</v>
      </c>
    </row>
    <row r="30" spans="1:5" s="59" customFormat="1" ht="21" customHeight="1">
      <c r="A30" s="20" t="s">
        <v>55</v>
      </c>
      <c r="B30" s="65">
        <v>7003524</v>
      </c>
      <c r="C30" s="65">
        <v>33169563</v>
      </c>
      <c r="D30" s="65">
        <f t="shared" si="3"/>
        <v>26166039</v>
      </c>
      <c r="E30" s="65">
        <f t="shared" si="4"/>
        <v>473.61246995084184</v>
      </c>
    </row>
    <row r="31" spans="1:5" ht="21" customHeight="1">
      <c r="A31" s="60" t="s">
        <v>56</v>
      </c>
      <c r="B31" s="61">
        <v>1750881</v>
      </c>
      <c r="C31" s="61">
        <f>(B27+1879239+1417492+3320087)*0.15</f>
        <v>5293718.0999999996</v>
      </c>
      <c r="D31" s="61">
        <f t="shared" si="3"/>
        <v>3542837.0999999996</v>
      </c>
      <c r="E31" s="61">
        <f t="shared" si="4"/>
        <v>302.34596754433909</v>
      </c>
    </row>
    <row r="32" spans="1:5" s="59" customFormat="1" ht="21" customHeight="1">
      <c r="A32" s="20" t="s">
        <v>57</v>
      </c>
      <c r="B32" s="65">
        <v>5252643</v>
      </c>
      <c r="C32" s="65">
        <v>27201605.850000001</v>
      </c>
      <c r="D32" s="65">
        <f t="shared" ref="D32" si="5">C32-B32</f>
        <v>21948962.850000001</v>
      </c>
      <c r="E32" s="65">
        <f t="shared" ref="E32" si="6">C32/B32*100</f>
        <v>517.86511761793065</v>
      </c>
    </row>
    <row r="33" spans="1:5">
      <c r="A33" s="10"/>
      <c r="B33" s="11"/>
      <c r="C33" s="11"/>
      <c r="D33" s="11"/>
      <c r="E33" s="12"/>
    </row>
    <row r="34" spans="1:5">
      <c r="A34" s="90" t="s">
        <v>75</v>
      </c>
      <c r="B34" s="90"/>
      <c r="C34" s="90"/>
      <c r="D34" s="90"/>
      <c r="E34" s="90"/>
    </row>
    <row r="36" spans="1:5" ht="15.75">
      <c r="A36" s="6" t="s">
        <v>58</v>
      </c>
      <c r="B36" s="6"/>
      <c r="C36" s="67" t="s">
        <v>67</v>
      </c>
      <c r="D36" s="67"/>
      <c r="E36" s="67"/>
    </row>
  </sheetData>
  <mergeCells count="13">
    <mergeCell ref="A1:E1"/>
    <mergeCell ref="A3:A4"/>
    <mergeCell ref="B3:B4"/>
    <mergeCell ref="C3:C4"/>
    <mergeCell ref="D3:E3"/>
    <mergeCell ref="A14:E14"/>
    <mergeCell ref="C36:E36"/>
    <mergeCell ref="A16:E16"/>
    <mergeCell ref="A18:A19"/>
    <mergeCell ref="B18:B19"/>
    <mergeCell ref="C18:C19"/>
    <mergeCell ref="D18:E18"/>
    <mergeCell ref="A34:E34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2022-12-10T08:52:02Z</cp:lastPrinted>
  <dcterms:created xsi:type="dcterms:W3CDTF">2020-06-03T08:46:25Z</dcterms:created>
  <dcterms:modified xsi:type="dcterms:W3CDTF">2022-12-10T08:55:27Z</dcterms:modified>
</cp:coreProperties>
</file>