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7485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  <definedName name="_xlnm.Print_Area" localSheetId="1">Лист2!$A$1:$G$40</definedName>
    <definedName name="_xlnm.Print_Area" localSheetId="2">Лист3!$A$1:$E$36</definedName>
  </definedNames>
  <calcPr calcId="125725"/>
</workbook>
</file>

<file path=xl/calcChain.xml><?xml version="1.0" encoding="utf-8"?>
<calcChain xmlns="http://schemas.openxmlformats.org/spreadsheetml/2006/main">
  <c r="G17" i="2"/>
  <c r="G7"/>
  <c r="F7"/>
  <c r="E8" i="1"/>
  <c r="D31" i="2" l="1"/>
  <c r="D7"/>
  <c r="E8"/>
  <c r="E9"/>
  <c r="E10"/>
  <c r="E11"/>
  <c r="E12"/>
  <c r="E13"/>
  <c r="E14"/>
  <c r="E15"/>
  <c r="E16"/>
  <c r="E7"/>
  <c r="E17" s="1"/>
  <c r="B7"/>
  <c r="E6" i="3"/>
  <c r="E7"/>
  <c r="E8"/>
  <c r="E9"/>
  <c r="E10"/>
  <c r="E5"/>
  <c r="D5"/>
  <c r="B12"/>
  <c r="C11"/>
  <c r="E11" s="1"/>
  <c r="F8" i="2"/>
  <c r="G8"/>
  <c r="F9"/>
  <c r="G9"/>
  <c r="F10"/>
  <c r="G10"/>
  <c r="F11"/>
  <c r="G11"/>
  <c r="F12"/>
  <c r="G12"/>
  <c r="F13"/>
  <c r="G13"/>
  <c r="F14"/>
  <c r="G14"/>
  <c r="F15"/>
  <c r="G15"/>
  <c r="F16"/>
  <c r="G16"/>
  <c r="G35"/>
  <c r="G33"/>
  <c r="C38"/>
  <c r="F23" i="1"/>
  <c r="E23"/>
  <c r="F21"/>
  <c r="E21"/>
  <c r="F11"/>
  <c r="E11"/>
  <c r="F10"/>
  <c r="E10"/>
  <c r="E9"/>
  <c r="F8"/>
  <c r="C12" i="3" l="1"/>
  <c r="E12" s="1"/>
  <c r="F17" i="2"/>
  <c r="F9" i="1"/>
  <c r="C32" i="3"/>
  <c r="D21"/>
  <c r="E21"/>
  <c r="D23"/>
  <c r="E23"/>
  <c r="D24"/>
  <c r="E24"/>
  <c r="D25"/>
  <c r="E25"/>
  <c r="D26"/>
  <c r="E26"/>
  <c r="D27"/>
  <c r="E27"/>
  <c r="D28"/>
  <c r="E28"/>
  <c r="D29"/>
  <c r="E29"/>
  <c r="D31"/>
  <c r="E31"/>
  <c r="E20"/>
  <c r="D20"/>
  <c r="B33" i="2"/>
  <c r="E38" l="1"/>
  <c r="B32"/>
  <c r="B34"/>
  <c r="B35"/>
  <c r="B36"/>
  <c r="B37"/>
  <c r="B31"/>
  <c r="D32"/>
  <c r="D33"/>
  <c r="D34"/>
  <c r="D35"/>
  <c r="D36"/>
  <c r="D37"/>
  <c r="D38" l="1"/>
  <c r="B38"/>
  <c r="D17" l="1"/>
  <c r="B16"/>
  <c r="B15"/>
  <c r="B14"/>
  <c r="B13"/>
  <c r="B12"/>
  <c r="B11"/>
  <c r="B10"/>
  <c r="B8"/>
  <c r="B9" l="1"/>
  <c r="D6" i="3"/>
  <c r="D7"/>
  <c r="D8"/>
  <c r="D9"/>
  <c r="D10"/>
  <c r="D11"/>
  <c r="D12" l="1"/>
  <c r="B17" i="2"/>
  <c r="D30" i="3" l="1"/>
  <c r="E30"/>
  <c r="D32" l="1"/>
  <c r="E32"/>
  <c r="F32" i="2" l="1"/>
  <c r="F36"/>
  <c r="F35"/>
  <c r="G37"/>
  <c r="G36" l="1"/>
  <c r="G32"/>
  <c r="F31"/>
  <c r="F33"/>
  <c r="F37"/>
  <c r="F34"/>
  <c r="G31"/>
  <c r="G34"/>
  <c r="F38" l="1"/>
  <c r="G38"/>
</calcChain>
</file>

<file path=xl/sharedStrings.xml><?xml version="1.0" encoding="utf-8"?>
<sst xmlns="http://schemas.openxmlformats.org/spreadsheetml/2006/main" count="118" uniqueCount="77">
  <si>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</si>
  <si>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</si>
  <si>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</si>
  <si>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</si>
  <si>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</si>
  <si>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</si>
  <si>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</si>
  <si>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</si>
  <si>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</si>
  <si>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</si>
  <si>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</si>
  <si>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</si>
  <si>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</si>
  <si>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</si>
  <si>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</si>
  <si>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</si>
  <si>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</si>
  <si>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</si>
  <si>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</si>
  <si>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</si>
  <si>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</si>
  <si>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</si>
  <si>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</si>
  <si>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</si>
  <si>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</si>
  <si>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</si>
  <si>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</si>
  <si>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</si>
  <si>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</si>
  <si>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</si>
  <si>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</si>
  <si>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</si>
  <si>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</si>
  <si>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Материаллар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</si>
  <si>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</si>
  <si>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</si>
  <si>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</si>
  <si>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</si>
  <si>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</si>
  <si>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</si>
  <si>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</si>
  <si>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</si>
  <si>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</si>
  <si>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</si>
  <si>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</si>
  <si>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</si>
  <si>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</si>
  <si>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</si>
  <si>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</si>
  <si>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</si>
  <si>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</si>
  <si>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</si>
  <si>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</si>
  <si>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</si>
  <si>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</si>
  <si>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</si>
  <si>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</si>
  <si>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</si>
  <si>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</si>
  <si>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</si>
  <si>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 xml:space="preserve">Материаллар </t>
  </si>
  <si>
    <t>Кадоклаш харажатлари</t>
  </si>
  <si>
    <t>шу жумладан</t>
  </si>
  <si>
    <t>Асосий фойданинг бошка даромадлари</t>
  </si>
  <si>
    <t>Транспорт харажатлар</t>
  </si>
  <si>
    <t xml:space="preserve">Хом-ашё ва материаллар </t>
  </si>
  <si>
    <t>( +   -)</t>
  </si>
  <si>
    <t>А.Холхўжаев</t>
  </si>
  <si>
    <t>Жами (минг сумда)</t>
  </si>
  <si>
    <t>«G'alla-Alteg»  АЖда 2022 йил II чорак якуни буйича «Бизнес – режа » тахлили</t>
  </si>
  <si>
    <t xml:space="preserve">      Амалда ишлаб чикариш хажми "Бизнес - режа" буйича белгиланган топширикга нисбатан   117%  бажарилди.</t>
  </si>
  <si>
    <t xml:space="preserve">      Амалда ишлаб чикариш хажми "Бизнес - режа" буйича белгиланган топширикга нисбатан   114,6%  бажарилди.</t>
  </si>
  <si>
    <t xml:space="preserve">            Харажатлар сметаси режага нисбатан 5% ошикча бажарилди бунинг сабаби маъмурий максадлар учун инвентарлар ва хужалик анжомларини хисобдан чикариш харажатлари хисобига ошикча бажарилган. </t>
  </si>
  <si>
    <t>Харажатлар сметаси режага нисбатан  24,0% ошиқча бажарилди Асосий ошикча харажатлар хом ашё харажатлари хисобига бунинг  сабаби бугдойни фермер хужаликлардан сотиб олиш нархи ошган.</t>
  </si>
  <si>
    <t>Соф фойда  режаси бажарилди. Соф фойда   25 203 634  минг сумни ташкил қилди.</t>
  </si>
  <si>
    <t xml:space="preserve">           Харажатлар сметаси режага нисбатан  6,2% ошиқча бажарилди. Асосий ошикча харажатлар  умумий ишлаб чикариш харажатлари  ва мехнатга хак тулаш харажатлари хисобига. Бунинг асосий сабаби нарх навонинг ошиши ва саклаш харажатлар ошиши билан боғлиқ.</t>
  </si>
  <si>
    <t>3.Молиявий натижаларар (Форма-2) режасини амалга ошириш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</si>
</sst>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/>
    </xf>
    <xf numFmtId="0" fontId="9" fillId="0" borderId="0" xfId="0" applyFont="1" applyFill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7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view="pageBreakPreview" zoomScale="80" zoomScaleNormal="100" zoomScaleSheetLayoutView="80" workbookViewId="0">
      <selection activeCell="F12" sqref="F12"/>
    </sheetView>
  </sheetViews>
  <sheetFormatPr defaultRowHeight="15"/>
  <cols>
    <col min="1" max="1" width="34.28515625" style="7" customWidth="1"/>
    <col min="2" max="2" width="11.5703125" style="7" customWidth="1"/>
    <col min="3" max="3" width="14.28515625" style="7" customWidth="1"/>
    <col min="4" max="4" width="16.7109375" style="7" customWidth="1"/>
    <col min="5" max="5" width="14.85546875" style="7" customWidth="1"/>
    <col min="6" max="6" width="10.28515625" style="7" customWidth="1"/>
    <col min="7" max="7" width="9.140625" style="7"/>
    <col min="8" max="8" width="10.140625" style="7" bestFit="1" customWidth="1"/>
    <col min="9" max="9" width="9.140625" style="7"/>
    <col min="10" max="10" width="10.140625" style="7" bestFit="1" customWidth="1"/>
    <col min="11" max="16384" width="9.140625" style="7"/>
  </cols>
  <sheetData>
    <row r="1" spans="1:10" ht="15.75">
      <c r="A1" s="31" t="s">
        <v>69</v>
      </c>
      <c r="B1" s="31"/>
      <c r="C1" s="31"/>
      <c r="D1" s="31"/>
      <c r="E1" s="31"/>
      <c r="F1" s="31"/>
    </row>
    <row r="2" spans="1:10" ht="15.75">
      <c r="A2" s="31" t="s">
        <v>2</v>
      </c>
      <c r="B2" s="31"/>
      <c r="C2" s="31"/>
      <c r="D2" s="31"/>
      <c r="E2" s="31"/>
      <c r="F2" s="31"/>
    </row>
    <row r="3" spans="1:10" ht="15.75">
      <c r="A3" s="31" t="s">
        <v>3</v>
      </c>
      <c r="B3" s="31"/>
      <c r="C3" s="31"/>
      <c r="D3" s="31"/>
      <c r="E3" s="31"/>
      <c r="F3" s="31"/>
    </row>
    <row r="4" spans="1:10" ht="15.75">
      <c r="A4" s="31"/>
      <c r="B4" s="31"/>
      <c r="C4" s="31"/>
      <c r="D4" s="31"/>
      <c r="E4" s="31"/>
      <c r="F4" s="31"/>
    </row>
    <row r="5" spans="1:10" ht="15.75">
      <c r="A5" s="48"/>
      <c r="B5" s="48"/>
      <c r="C5" s="48"/>
      <c r="D5" s="48"/>
      <c r="E5" s="48"/>
      <c r="F5" s="48"/>
    </row>
    <row r="6" spans="1:10" ht="20.25" customHeight="1">
      <c r="A6" s="33" t="s">
        <v>4</v>
      </c>
      <c r="B6" s="33" t="s">
        <v>5</v>
      </c>
      <c r="C6" s="33" t="s">
        <v>6</v>
      </c>
      <c r="D6" s="33" t="s">
        <v>7</v>
      </c>
      <c r="E6" s="49" t="s">
        <v>8</v>
      </c>
      <c r="F6" s="50"/>
    </row>
    <row r="7" spans="1:10" ht="20.25" customHeight="1">
      <c r="A7" s="34"/>
      <c r="B7" s="34"/>
      <c r="C7" s="34"/>
      <c r="D7" s="34"/>
      <c r="E7" s="8" t="s">
        <v>9</v>
      </c>
      <c r="F7" s="8" t="s">
        <v>0</v>
      </c>
    </row>
    <row r="8" spans="1:10" ht="37.5" customHeight="1">
      <c r="A8" s="1" t="s">
        <v>10</v>
      </c>
      <c r="B8" s="51" t="s">
        <v>1</v>
      </c>
      <c r="C8" s="52">
        <v>50000</v>
      </c>
      <c r="D8" s="53">
        <v>57174</v>
      </c>
      <c r="E8" s="52">
        <f>D8-C8</f>
        <v>7174</v>
      </c>
      <c r="F8" s="54">
        <f>D8/C8*100</f>
        <v>114.348</v>
      </c>
    </row>
    <row r="9" spans="1:10" ht="37.5" customHeight="1">
      <c r="A9" s="4" t="s">
        <v>11</v>
      </c>
      <c r="B9" s="55" t="s">
        <v>1</v>
      </c>
      <c r="C9" s="56">
        <v>37500</v>
      </c>
      <c r="D9" s="57">
        <v>42959</v>
      </c>
      <c r="E9" s="56">
        <f>D9-C9</f>
        <v>5459</v>
      </c>
      <c r="F9" s="58">
        <f>D9/C9*100</f>
        <v>114.55733333333333</v>
      </c>
    </row>
    <row r="10" spans="1:10" ht="37.5" customHeight="1">
      <c r="A10" s="1" t="s">
        <v>12</v>
      </c>
      <c r="B10" s="51" t="s">
        <v>1</v>
      </c>
      <c r="C10" s="52">
        <v>10060</v>
      </c>
      <c r="D10" s="52">
        <v>13262.468000000001</v>
      </c>
      <c r="E10" s="52">
        <f>D10-C10</f>
        <v>3202.4680000000008</v>
      </c>
      <c r="F10" s="54">
        <f>D10/C10*100</f>
        <v>131.83367793240558</v>
      </c>
    </row>
    <row r="11" spans="1:10" ht="37.5" customHeight="1">
      <c r="A11" s="2" t="s">
        <v>13</v>
      </c>
      <c r="B11" s="73" t="s">
        <v>14</v>
      </c>
      <c r="C11" s="52">
        <v>89378367</v>
      </c>
      <c r="D11" s="52">
        <v>116273926.55353199</v>
      </c>
      <c r="E11" s="52">
        <f>D11-C11</f>
        <v>26895559.553531989</v>
      </c>
      <c r="F11" s="54">
        <f>D11/C11*100</f>
        <v>130.09180012601033</v>
      </c>
    </row>
    <row r="12" spans="1:10">
      <c r="A12" s="59"/>
      <c r="B12" s="60"/>
      <c r="C12" s="60"/>
      <c r="D12" s="60"/>
      <c r="E12" s="60"/>
      <c r="F12" s="60"/>
    </row>
    <row r="13" spans="1:10" ht="37.5" customHeight="1">
      <c r="A13" s="61" t="s">
        <v>71</v>
      </c>
      <c r="B13" s="61"/>
      <c r="C13" s="61"/>
      <c r="D13" s="61"/>
      <c r="E13" s="61"/>
      <c r="F13" s="61"/>
    </row>
    <row r="14" spans="1:10" ht="15.75">
      <c r="A14" s="62"/>
      <c r="B14" s="62"/>
      <c r="C14" s="62"/>
      <c r="D14" s="62"/>
      <c r="E14" s="62"/>
      <c r="F14" s="62"/>
      <c r="H14" s="63"/>
    </row>
    <row r="15" spans="1:10" ht="15.75">
      <c r="A15" s="62"/>
      <c r="B15" s="62"/>
      <c r="D15" s="62"/>
      <c r="E15" s="62"/>
      <c r="F15" s="62"/>
      <c r="J15" s="64"/>
    </row>
    <row r="16" spans="1:10">
      <c r="A16" s="65"/>
      <c r="B16" s="65"/>
      <c r="C16" s="65"/>
      <c r="D16" s="65"/>
      <c r="E16" s="65"/>
      <c r="F16" s="65"/>
    </row>
    <row r="17" spans="1:6" ht="15.75">
      <c r="A17" s="31" t="s">
        <v>15</v>
      </c>
      <c r="B17" s="31"/>
      <c r="C17" s="31"/>
      <c r="D17" s="31"/>
      <c r="E17" s="31"/>
      <c r="F17" s="31"/>
    </row>
    <row r="18" spans="1:6" ht="15.75">
      <c r="A18" s="66"/>
      <c r="B18" s="66"/>
      <c r="C18" s="66"/>
      <c r="D18" s="66"/>
      <c r="E18" s="66"/>
      <c r="F18" s="66"/>
    </row>
    <row r="19" spans="1:6" ht="18.75" customHeight="1">
      <c r="A19" s="33" t="s">
        <v>4</v>
      </c>
      <c r="B19" s="33" t="s">
        <v>5</v>
      </c>
      <c r="C19" s="33" t="s">
        <v>6</v>
      </c>
      <c r="D19" s="33" t="s">
        <v>7</v>
      </c>
      <c r="E19" s="49" t="s">
        <v>8</v>
      </c>
      <c r="F19" s="50"/>
    </row>
    <row r="20" spans="1:6" ht="18.75" customHeight="1">
      <c r="A20" s="34"/>
      <c r="B20" s="34"/>
      <c r="C20" s="34"/>
      <c r="D20" s="34"/>
      <c r="E20" s="8" t="s">
        <v>9</v>
      </c>
      <c r="F20" s="8" t="s">
        <v>0</v>
      </c>
    </row>
    <row r="21" spans="1:6" ht="48" customHeight="1">
      <c r="A21" s="2" t="s">
        <v>16</v>
      </c>
      <c r="B21" s="73" t="s">
        <v>1</v>
      </c>
      <c r="C21" s="52">
        <v>15900</v>
      </c>
      <c r="D21" s="67">
        <v>18610</v>
      </c>
      <c r="E21" s="52">
        <f>D21-C21</f>
        <v>2710</v>
      </c>
      <c r="F21" s="68">
        <f>D21/C21*100</f>
        <v>117.04402515723271</v>
      </c>
    </row>
    <row r="22" spans="1:6">
      <c r="A22" s="2"/>
      <c r="B22" s="73"/>
      <c r="C22" s="53"/>
      <c r="D22" s="69"/>
      <c r="E22" s="52"/>
      <c r="F22" s="68"/>
    </row>
    <row r="23" spans="1:6" ht="47.25" customHeight="1">
      <c r="A23" s="2" t="s">
        <v>17</v>
      </c>
      <c r="B23" s="73" t="s">
        <v>14</v>
      </c>
      <c r="C23" s="67">
        <v>22768384</v>
      </c>
      <c r="D23" s="67">
        <v>30692545.678538702</v>
      </c>
      <c r="E23" s="52">
        <f>D23-C23</f>
        <v>7924161.6785387024</v>
      </c>
      <c r="F23" s="68">
        <f>D23/C23*100</f>
        <v>134.80335573459541</v>
      </c>
    </row>
    <row r="24" spans="1:6">
      <c r="A24" s="70"/>
      <c r="B24" s="70"/>
      <c r="C24" s="71"/>
      <c r="D24" s="70"/>
      <c r="E24" s="70"/>
      <c r="F24" s="70"/>
    </row>
    <row r="25" spans="1:6">
      <c r="A25" s="72"/>
      <c r="B25" s="72"/>
      <c r="C25" s="72"/>
      <c r="D25" s="72"/>
      <c r="E25" s="72"/>
      <c r="F25" s="72"/>
    </row>
    <row r="26" spans="1:6" ht="49.5" customHeight="1">
      <c r="A26" s="61" t="s">
        <v>70</v>
      </c>
      <c r="B26" s="61"/>
      <c r="C26" s="61"/>
      <c r="D26" s="61"/>
      <c r="E26" s="61"/>
      <c r="F26" s="61"/>
    </row>
    <row r="27" spans="1:6">
      <c r="A27" s="47"/>
      <c r="B27" s="47"/>
      <c r="C27" s="47"/>
      <c r="D27" s="47"/>
      <c r="E27" s="47"/>
      <c r="F27" s="47"/>
    </row>
    <row r="28" spans="1:6" ht="15.75">
      <c r="A28" s="66"/>
      <c r="B28" s="66"/>
      <c r="C28" s="66"/>
      <c r="D28" s="66"/>
      <c r="E28" s="66"/>
      <c r="F28" s="66"/>
    </row>
  </sheetData>
  <mergeCells count="19">
    <mergeCell ref="A13:F13"/>
    <mergeCell ref="A17:F17"/>
    <mergeCell ref="E19:F19"/>
    <mergeCell ref="A26:F26"/>
    <mergeCell ref="A27:F27"/>
    <mergeCell ref="A19:A20"/>
    <mergeCell ref="B19:B20"/>
    <mergeCell ref="C19:C20"/>
    <mergeCell ref="D19:D20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60" zoomScaleNormal="100" workbookViewId="0">
      <selection activeCell="G17" sqref="G17"/>
    </sheetView>
  </sheetViews>
  <sheetFormatPr defaultRowHeight="14.25"/>
  <cols>
    <col min="1" max="1" width="40.5703125" style="74" customWidth="1"/>
    <col min="2" max="2" width="13.7109375" style="74" customWidth="1"/>
    <col min="3" max="3" width="14.7109375" style="74" customWidth="1"/>
    <col min="4" max="4" width="16.5703125" style="74" customWidth="1"/>
    <col min="5" max="5" width="13.7109375" style="74" customWidth="1"/>
    <col min="6" max="6" width="12.5703125" style="74" bestFit="1" customWidth="1"/>
    <col min="7" max="7" width="9.85546875" style="74" bestFit="1" customWidth="1"/>
    <col min="8" max="16384" width="9.140625" style="74"/>
  </cols>
  <sheetData>
    <row r="1" spans="1:7" ht="15">
      <c r="A1" s="32" t="s">
        <v>18</v>
      </c>
      <c r="B1" s="32"/>
      <c r="C1" s="32"/>
      <c r="D1" s="32"/>
      <c r="E1" s="32"/>
      <c r="F1" s="32"/>
      <c r="G1" s="32"/>
    </row>
    <row r="2" spans="1:7" ht="15">
      <c r="A2" s="32" t="s">
        <v>19</v>
      </c>
      <c r="B2" s="32"/>
      <c r="C2" s="32"/>
      <c r="D2" s="32"/>
      <c r="E2" s="32"/>
      <c r="F2" s="32"/>
      <c r="G2" s="32"/>
    </row>
    <row r="4" spans="1:7" ht="22.5" customHeight="1">
      <c r="A4" s="33" t="s">
        <v>20</v>
      </c>
      <c r="B4" s="35" t="s">
        <v>21</v>
      </c>
      <c r="C4" s="35"/>
      <c r="D4" s="36" t="s">
        <v>22</v>
      </c>
      <c r="E4" s="37"/>
      <c r="F4" s="38" t="s">
        <v>8</v>
      </c>
      <c r="G4" s="39"/>
    </row>
    <row r="5" spans="1:7" ht="28.5">
      <c r="A5" s="34"/>
      <c r="B5" s="75" t="s">
        <v>68</v>
      </c>
      <c r="C5" s="75" t="s">
        <v>23</v>
      </c>
      <c r="D5" s="75" t="s">
        <v>68</v>
      </c>
      <c r="E5" s="75" t="s">
        <v>23</v>
      </c>
      <c r="F5" s="40"/>
      <c r="G5" s="41"/>
    </row>
    <row r="6" spans="1:7" ht="43.5" customHeight="1">
      <c r="A6" s="2" t="s">
        <v>59</v>
      </c>
      <c r="B6" s="42">
        <v>37500</v>
      </c>
      <c r="C6" s="43"/>
      <c r="D6" s="42">
        <v>42959</v>
      </c>
      <c r="E6" s="43"/>
      <c r="F6" s="25" t="s">
        <v>66</v>
      </c>
      <c r="G6" s="76" t="s">
        <v>0</v>
      </c>
    </row>
    <row r="7" spans="1:7" ht="23.25" customHeight="1">
      <c r="A7" s="3" t="s">
        <v>65</v>
      </c>
      <c r="B7" s="26">
        <f>C7*$B$6/1000</f>
        <v>56394907.5</v>
      </c>
      <c r="C7" s="26">
        <v>1503864.2</v>
      </c>
      <c r="D7" s="26">
        <f>4730038+79881672</f>
        <v>84611710</v>
      </c>
      <c r="E7" s="27">
        <f>D7/42.959</f>
        <v>1969592.1692776831</v>
      </c>
      <c r="F7" s="26">
        <f>E7-C7</f>
        <v>465727.96927768318</v>
      </c>
      <c r="G7" s="23">
        <f>E7/C7*100</f>
        <v>130.96875165175709</v>
      </c>
    </row>
    <row r="8" spans="1:7" ht="23.25" customHeight="1">
      <c r="A8" s="2" t="s">
        <v>61</v>
      </c>
      <c r="B8" s="26">
        <f t="shared" ref="B8:B16" si="0">C8*$B$6/1000</f>
        <v>544031.25</v>
      </c>
      <c r="C8" s="26">
        <v>14507.5</v>
      </c>
      <c r="D8" s="26">
        <v>606135.50996754703</v>
      </c>
      <c r="E8" s="27">
        <f t="shared" ref="E8:E16" si="1">D8/42.959</f>
        <v>14109.628016656508</v>
      </c>
      <c r="F8" s="26">
        <f t="shared" ref="F8:F16" si="2">E8-C8</f>
        <v>-397.87198334349159</v>
      </c>
      <c r="G8" s="23">
        <f t="shared" ref="G8:G17" si="3">E8/C8*100</f>
        <v>97.257473835302491</v>
      </c>
    </row>
    <row r="9" spans="1:7" ht="34.5" customHeight="1">
      <c r="A9" s="2" t="s">
        <v>24</v>
      </c>
      <c r="B9" s="26">
        <f t="shared" si="0"/>
        <v>4144125</v>
      </c>
      <c r="C9" s="26">
        <v>110510</v>
      </c>
      <c r="D9" s="26">
        <v>4876839.31930923</v>
      </c>
      <c r="E9" s="27">
        <f t="shared" si="1"/>
        <v>113523.11085707837</v>
      </c>
      <c r="F9" s="26">
        <f t="shared" si="2"/>
        <v>3013.110857078369</v>
      </c>
      <c r="G9" s="23">
        <f t="shared" si="3"/>
        <v>102.72655040908367</v>
      </c>
    </row>
    <row r="10" spans="1:7" ht="23.25" customHeight="1">
      <c r="A10" s="2" t="s">
        <v>25</v>
      </c>
      <c r="B10" s="26">
        <f t="shared" si="0"/>
        <v>455782.5</v>
      </c>
      <c r="C10" s="26">
        <v>12154.2</v>
      </c>
      <c r="D10" s="26">
        <v>503715.86157675099</v>
      </c>
      <c r="E10" s="27">
        <f t="shared" si="1"/>
        <v>11725.5024925336</v>
      </c>
      <c r="F10" s="26">
        <f t="shared" si="2"/>
        <v>-428.69750746640057</v>
      </c>
      <c r="G10" s="23">
        <f t="shared" si="3"/>
        <v>96.472844716506216</v>
      </c>
    </row>
    <row r="11" spans="1:7" ht="23.25" customHeight="1">
      <c r="A11" s="2" t="s">
        <v>26</v>
      </c>
      <c r="B11" s="26">
        <f t="shared" si="0"/>
        <v>1644776.25</v>
      </c>
      <c r="C11" s="26">
        <v>43860.7</v>
      </c>
      <c r="D11" s="26">
        <v>1575220.3839091801</v>
      </c>
      <c r="E11" s="27">
        <f t="shared" si="1"/>
        <v>36667.994690499778</v>
      </c>
      <c r="F11" s="26">
        <f t="shared" si="2"/>
        <v>-7192.7053095002193</v>
      </c>
      <c r="G11" s="23">
        <f t="shared" si="3"/>
        <v>83.60102481378496</v>
      </c>
    </row>
    <row r="12" spans="1:7" ht="23.25" customHeight="1">
      <c r="A12" s="2" t="s">
        <v>27</v>
      </c>
      <c r="B12" s="26">
        <f t="shared" si="0"/>
        <v>143827.5</v>
      </c>
      <c r="C12" s="9">
        <v>3835.4</v>
      </c>
      <c r="D12" s="26">
        <v>155354.68899909701</v>
      </c>
      <c r="E12" s="27">
        <f t="shared" si="1"/>
        <v>3616.3478898274402</v>
      </c>
      <c r="F12" s="26">
        <f t="shared" si="2"/>
        <v>-219.05211017255988</v>
      </c>
      <c r="G12" s="23">
        <f t="shared" si="3"/>
        <v>94.288676274376598</v>
      </c>
    </row>
    <row r="13" spans="1:7" ht="23.25" customHeight="1">
      <c r="A13" s="2" t="s">
        <v>64</v>
      </c>
      <c r="B13" s="26">
        <f t="shared" si="0"/>
        <v>3711101.25</v>
      </c>
      <c r="C13" s="9">
        <v>98962.7</v>
      </c>
      <c r="D13" s="26">
        <v>4080343.7232328001</v>
      </c>
      <c r="E13" s="27">
        <f t="shared" si="1"/>
        <v>94982.278992360152</v>
      </c>
      <c r="F13" s="26">
        <f t="shared" si="2"/>
        <v>-3980.4210076398449</v>
      </c>
      <c r="G13" s="23">
        <f t="shared" si="3"/>
        <v>95.97785730619735</v>
      </c>
    </row>
    <row r="14" spans="1:7" ht="23.25" customHeight="1">
      <c r="A14" s="1" t="s">
        <v>36</v>
      </c>
      <c r="B14" s="26">
        <f t="shared" si="0"/>
        <v>1750050</v>
      </c>
      <c r="C14" s="9">
        <v>46668</v>
      </c>
      <c r="D14" s="26">
        <v>2073399.8874838301</v>
      </c>
      <c r="E14" s="27">
        <f t="shared" si="1"/>
        <v>48264.621790168065</v>
      </c>
      <c r="F14" s="26">
        <f t="shared" si="2"/>
        <v>1596.6217901680648</v>
      </c>
      <c r="G14" s="23">
        <f t="shared" si="3"/>
        <v>103.42123465794133</v>
      </c>
    </row>
    <row r="15" spans="1:7" ht="23.25" customHeight="1">
      <c r="A15" s="2" t="s">
        <v>28</v>
      </c>
      <c r="B15" s="26">
        <f t="shared" si="0"/>
        <v>210000</v>
      </c>
      <c r="C15" s="9">
        <v>5600</v>
      </c>
      <c r="D15" s="26">
        <v>248801</v>
      </c>
      <c r="E15" s="27">
        <f t="shared" si="1"/>
        <v>5791.5919830536086</v>
      </c>
      <c r="F15" s="26">
        <f t="shared" si="2"/>
        <v>191.5919830536086</v>
      </c>
      <c r="G15" s="23">
        <f t="shared" si="3"/>
        <v>103.42128541167159</v>
      </c>
    </row>
    <row r="16" spans="1:7" ht="23.25" customHeight="1">
      <c r="A16" s="2" t="s">
        <v>29</v>
      </c>
      <c r="B16" s="26">
        <f t="shared" si="0"/>
        <v>1753383.75</v>
      </c>
      <c r="C16" s="9">
        <v>46756.9</v>
      </c>
      <c r="D16" s="26">
        <v>1791268.1209525899</v>
      </c>
      <c r="E16" s="27">
        <f t="shared" si="1"/>
        <v>41697.15591500244</v>
      </c>
      <c r="F16" s="26">
        <f t="shared" si="2"/>
        <v>-5059.744084997561</v>
      </c>
      <c r="G16" s="23">
        <f t="shared" si="3"/>
        <v>89.178615166964534</v>
      </c>
    </row>
    <row r="17" spans="1:14" ht="21" customHeight="1">
      <c r="A17" s="4" t="s">
        <v>30</v>
      </c>
      <c r="B17" s="28">
        <f>SUM(B7:B16)</f>
        <v>70751985</v>
      </c>
      <c r="C17" s="28">
        <v>1886719.4999999995</v>
      </c>
      <c r="D17" s="28">
        <f>SUM(D7:D16)</f>
        <v>100522788.49543105</v>
      </c>
      <c r="E17" s="28">
        <f>SUM(E7:E16)</f>
        <v>2339970.4019048628</v>
      </c>
      <c r="F17" s="28">
        <f>SUM(F7:F16)</f>
        <v>453250.80190486304</v>
      </c>
      <c r="G17" s="24">
        <f>E17/C17*100</f>
        <v>124.02322665901653</v>
      </c>
    </row>
    <row r="18" spans="1:14" s="78" customFormat="1">
      <c r="A18" s="77"/>
      <c r="C18" s="77"/>
      <c r="D18" s="77"/>
    </row>
    <row r="19" spans="1:14" ht="48.75" customHeight="1">
      <c r="A19" s="44" t="s">
        <v>73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15">
      <c r="A20" s="44"/>
      <c r="B20" s="44"/>
      <c r="C20" s="44"/>
      <c r="D20" s="44"/>
      <c r="E20" s="44"/>
      <c r="F20" s="44"/>
      <c r="G20" s="44"/>
    </row>
    <row r="21" spans="1:14" ht="15">
      <c r="A21" s="30"/>
      <c r="B21" s="30"/>
      <c r="C21" s="30"/>
      <c r="D21" s="30"/>
      <c r="E21" s="30"/>
      <c r="F21" s="30"/>
      <c r="G21" s="30"/>
    </row>
    <row r="22" spans="1:14" ht="15">
      <c r="A22" s="30"/>
      <c r="B22" s="30"/>
      <c r="C22" s="30"/>
      <c r="D22" s="30"/>
      <c r="E22" s="30"/>
      <c r="F22" s="30"/>
      <c r="G22" s="30"/>
    </row>
    <row r="23" spans="1:14">
      <c r="A23" s="5"/>
    </row>
    <row r="24" spans="1:14">
      <c r="E24" s="79"/>
      <c r="F24" s="79"/>
      <c r="G24" s="79"/>
    </row>
    <row r="25" spans="1:14" ht="15.75">
      <c r="A25" s="31" t="s">
        <v>31</v>
      </c>
      <c r="B25" s="31"/>
      <c r="C25" s="31"/>
      <c r="D25" s="31"/>
      <c r="E25" s="31"/>
      <c r="F25" s="31"/>
      <c r="G25" s="31"/>
    </row>
    <row r="26" spans="1:14" ht="15.75">
      <c r="A26" s="31" t="s">
        <v>32</v>
      </c>
      <c r="B26" s="31"/>
      <c r="C26" s="31"/>
      <c r="D26" s="31"/>
      <c r="E26" s="31"/>
      <c r="F26" s="31"/>
      <c r="G26" s="31"/>
    </row>
    <row r="28" spans="1:14" ht="17.25" customHeight="1">
      <c r="A28" s="33" t="s">
        <v>20</v>
      </c>
      <c r="B28" s="35" t="s">
        <v>21</v>
      </c>
      <c r="C28" s="35"/>
      <c r="D28" s="36" t="s">
        <v>22</v>
      </c>
      <c r="E28" s="37"/>
      <c r="F28" s="38" t="s">
        <v>8</v>
      </c>
      <c r="G28" s="39"/>
    </row>
    <row r="29" spans="1:14" ht="28.5">
      <c r="A29" s="34"/>
      <c r="B29" s="75" t="s">
        <v>68</v>
      </c>
      <c r="C29" s="75" t="s">
        <v>23</v>
      </c>
      <c r="D29" s="75" t="s">
        <v>68</v>
      </c>
      <c r="E29" s="75" t="s">
        <v>23</v>
      </c>
      <c r="F29" s="40"/>
      <c r="G29" s="41"/>
    </row>
    <row r="30" spans="1:14" ht="33.75" customHeight="1">
      <c r="A30" s="2" t="s">
        <v>59</v>
      </c>
      <c r="B30" s="45">
        <v>15900</v>
      </c>
      <c r="C30" s="46"/>
      <c r="D30" s="45">
        <v>18610</v>
      </c>
      <c r="E30" s="46"/>
      <c r="F30" s="8" t="s">
        <v>9</v>
      </c>
      <c r="G30" s="8" t="s">
        <v>0</v>
      </c>
    </row>
    <row r="31" spans="1:14" ht="21" customHeight="1">
      <c r="A31" s="1" t="s">
        <v>33</v>
      </c>
      <c r="B31" s="15">
        <f>$B$30*C31/1000</f>
        <v>52549.5</v>
      </c>
      <c r="C31" s="16">
        <v>3305</v>
      </c>
      <c r="D31" s="16">
        <f>E31*$D$30/1000</f>
        <v>50279.05839653287</v>
      </c>
      <c r="E31" s="16">
        <v>2701.7226435536199</v>
      </c>
      <c r="F31" s="9">
        <f>E31-C31</f>
        <v>-603.27735644638005</v>
      </c>
      <c r="G31" s="23">
        <f>E31/C31*100</f>
        <v>81.746524767129188</v>
      </c>
    </row>
    <row r="32" spans="1:14" ht="21" customHeight="1">
      <c r="A32" s="1" t="s">
        <v>34</v>
      </c>
      <c r="B32" s="15">
        <f t="shared" ref="B32:B37" si="4">$B$30*C32/1000</f>
        <v>131540.70000000001</v>
      </c>
      <c r="C32" s="16">
        <v>8273</v>
      </c>
      <c r="D32" s="16">
        <f t="shared" ref="D32:D37" si="5">E32*$D$30/1000</f>
        <v>160992.22676056341</v>
      </c>
      <c r="E32" s="16">
        <v>8650.8450704225361</v>
      </c>
      <c r="F32" s="9">
        <f t="shared" ref="F32:F37" si="6">E32-C32</f>
        <v>377.84507042253608</v>
      </c>
      <c r="G32" s="23">
        <f t="shared" ref="G32:G37" si="7">E32/C32*100</f>
        <v>104.56720742684075</v>
      </c>
    </row>
    <row r="33" spans="1:7" ht="21" customHeight="1">
      <c r="A33" s="1" t="s">
        <v>35</v>
      </c>
      <c r="B33" s="15">
        <f>$B$30*C33/1000</f>
        <v>876217.2</v>
      </c>
      <c r="C33" s="16">
        <v>55108</v>
      </c>
      <c r="D33" s="16">
        <f t="shared" si="5"/>
        <v>1056879.4413867821</v>
      </c>
      <c r="E33" s="16">
        <v>56790.942578548209</v>
      </c>
      <c r="F33" s="9">
        <f t="shared" si="6"/>
        <v>1682.942578548209</v>
      </c>
      <c r="G33" s="23">
        <f>E33/C33*100</f>
        <v>103.05389885052662</v>
      </c>
    </row>
    <row r="34" spans="1:7" ht="21" customHeight="1">
      <c r="A34" s="1" t="s">
        <v>36</v>
      </c>
      <c r="B34" s="15">
        <f t="shared" si="4"/>
        <v>86368.8</v>
      </c>
      <c r="C34" s="16">
        <v>5432</v>
      </c>
      <c r="D34" s="16">
        <f t="shared" si="5"/>
        <v>114209.57</v>
      </c>
      <c r="E34" s="16">
        <v>6137</v>
      </c>
      <c r="F34" s="9">
        <f t="shared" si="6"/>
        <v>705</v>
      </c>
      <c r="G34" s="23">
        <f t="shared" si="7"/>
        <v>112.97864506627393</v>
      </c>
    </row>
    <row r="35" spans="1:7" ht="21" customHeight="1">
      <c r="A35" s="1" t="s">
        <v>28</v>
      </c>
      <c r="B35" s="15">
        <f t="shared" si="4"/>
        <v>10366.799999999999</v>
      </c>
      <c r="C35" s="16">
        <v>652</v>
      </c>
      <c r="D35" s="16">
        <f t="shared" si="5"/>
        <v>13696.96</v>
      </c>
      <c r="E35" s="16">
        <v>736</v>
      </c>
      <c r="F35" s="9">
        <f t="shared" si="6"/>
        <v>84</v>
      </c>
      <c r="G35" s="23">
        <f>E35/C35*100</f>
        <v>112.88343558282207</v>
      </c>
    </row>
    <row r="36" spans="1:7" ht="21" customHeight="1">
      <c r="A36" s="1" t="s">
        <v>37</v>
      </c>
      <c r="B36" s="15">
        <f t="shared" si="4"/>
        <v>1270696.2</v>
      </c>
      <c r="C36" s="16">
        <v>79918</v>
      </c>
      <c r="D36" s="16">
        <f t="shared" si="5"/>
        <v>1684535.6652221016</v>
      </c>
      <c r="E36" s="16">
        <v>90517.768147345603</v>
      </c>
      <c r="F36" s="9">
        <f t="shared" si="6"/>
        <v>10599.768147345603</v>
      </c>
      <c r="G36" s="23">
        <f t="shared" si="7"/>
        <v>113.26330507188067</v>
      </c>
    </row>
    <row r="37" spans="1:7" ht="21" customHeight="1">
      <c r="A37" s="1" t="s">
        <v>38</v>
      </c>
      <c r="B37" s="15">
        <f t="shared" si="4"/>
        <v>922995</v>
      </c>
      <c r="C37" s="16">
        <v>58050</v>
      </c>
      <c r="D37" s="16">
        <f t="shared" si="5"/>
        <v>1082791.4972914411</v>
      </c>
      <c r="E37" s="16">
        <v>58183.315276273024</v>
      </c>
      <c r="F37" s="9">
        <f t="shared" si="6"/>
        <v>133.31527627302421</v>
      </c>
      <c r="G37" s="23">
        <f t="shared" si="7"/>
        <v>100.22965594534543</v>
      </c>
    </row>
    <row r="38" spans="1:7" ht="21" customHeight="1">
      <c r="A38" s="21" t="s">
        <v>39</v>
      </c>
      <c r="B38" s="17">
        <f>SUM(B31:B37)</f>
        <v>3350734.2</v>
      </c>
      <c r="C38" s="17">
        <f>SUM(C31:C37)</f>
        <v>210738</v>
      </c>
      <c r="D38" s="17">
        <f t="shared" ref="D38:F38" si="8">SUM(D31:D37)</f>
        <v>4163384.4190574214</v>
      </c>
      <c r="E38" s="17">
        <f t="shared" si="8"/>
        <v>223717.59371614302</v>
      </c>
      <c r="F38" s="17">
        <f t="shared" si="8"/>
        <v>12979.593716142992</v>
      </c>
      <c r="G38" s="24">
        <f>E38/C38*100</f>
        <v>106.15911402601476</v>
      </c>
    </row>
    <row r="39" spans="1:7" ht="15">
      <c r="A39" s="19"/>
      <c r="B39" s="14"/>
      <c r="C39" s="14"/>
      <c r="D39" s="14"/>
      <c r="E39" s="22"/>
      <c r="F39" s="18"/>
      <c r="G39" s="18"/>
    </row>
    <row r="40" spans="1:7" ht="62.25" customHeight="1">
      <c r="A40" s="44" t="s">
        <v>75</v>
      </c>
      <c r="B40" s="44"/>
      <c r="C40" s="44"/>
      <c r="D40" s="44"/>
      <c r="E40" s="44"/>
      <c r="F40" s="44"/>
      <c r="G40" s="44"/>
    </row>
    <row r="41" spans="1:7" ht="15">
      <c r="A41" s="44"/>
      <c r="B41" s="44"/>
      <c r="C41" s="44"/>
      <c r="D41" s="44"/>
      <c r="E41" s="44"/>
      <c r="F41" s="44"/>
      <c r="G41" s="44"/>
    </row>
  </sheetData>
  <mergeCells count="22">
    <mergeCell ref="H19:N19"/>
    <mergeCell ref="B28:C28"/>
    <mergeCell ref="D28:E28"/>
    <mergeCell ref="F28:G29"/>
    <mergeCell ref="B30:C30"/>
    <mergeCell ref="D30:E30"/>
    <mergeCell ref="A41:G41"/>
    <mergeCell ref="A26:G26"/>
    <mergeCell ref="A1:G1"/>
    <mergeCell ref="A2:G2"/>
    <mergeCell ref="A4:A5"/>
    <mergeCell ref="B4:C4"/>
    <mergeCell ref="D4:E4"/>
    <mergeCell ref="A20:G20"/>
    <mergeCell ref="E24:G24"/>
    <mergeCell ref="A25:G25"/>
    <mergeCell ref="F4:G5"/>
    <mergeCell ref="B6:C6"/>
    <mergeCell ref="D6:E6"/>
    <mergeCell ref="A19:G19"/>
    <mergeCell ref="A40:G40"/>
    <mergeCell ref="A28:A2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="80" zoomScaleNormal="100" zoomScaleSheetLayoutView="80" workbookViewId="0">
      <selection activeCell="E32" sqref="E32"/>
    </sheetView>
  </sheetViews>
  <sheetFormatPr defaultRowHeight="14.25"/>
  <cols>
    <col min="1" max="1" width="40.5703125" style="74" customWidth="1"/>
    <col min="2" max="2" width="11.5703125" style="74" customWidth="1"/>
    <col min="3" max="3" width="11.140625" style="74" customWidth="1"/>
    <col min="4" max="4" width="10.85546875" style="74" bestFit="1" customWidth="1"/>
    <col min="5" max="5" width="10.5703125" style="74" customWidth="1"/>
    <col min="6" max="6" width="12.28515625" style="74" bestFit="1" customWidth="1"/>
    <col min="7" max="16384" width="9.140625" style="74"/>
  </cols>
  <sheetData>
    <row r="1" spans="1:6" ht="15">
      <c r="A1" s="47" t="s">
        <v>40</v>
      </c>
      <c r="B1" s="47"/>
      <c r="C1" s="47"/>
      <c r="D1" s="47"/>
      <c r="E1" s="47"/>
    </row>
    <row r="2" spans="1:6" ht="15">
      <c r="B2" s="29"/>
      <c r="C2" s="29"/>
      <c r="D2" s="29"/>
      <c r="E2" s="29"/>
    </row>
    <row r="3" spans="1:6">
      <c r="A3" s="92" t="s">
        <v>20</v>
      </c>
      <c r="B3" s="84" t="s">
        <v>41</v>
      </c>
      <c r="C3" s="33" t="s">
        <v>7</v>
      </c>
      <c r="D3" s="49" t="s">
        <v>8</v>
      </c>
      <c r="E3" s="50"/>
    </row>
    <row r="4" spans="1:6">
      <c r="A4" s="93"/>
      <c r="B4" s="84"/>
      <c r="C4" s="85"/>
      <c r="D4" s="8" t="s">
        <v>9</v>
      </c>
      <c r="E4" s="8" t="s">
        <v>0</v>
      </c>
    </row>
    <row r="5" spans="1:6" ht="21" customHeight="1">
      <c r="A5" s="80" t="s">
        <v>29</v>
      </c>
      <c r="B5" s="86">
        <v>98156</v>
      </c>
      <c r="C5" s="86">
        <v>85954.121929999994</v>
      </c>
      <c r="D5" s="86">
        <f>C5-B5</f>
        <v>-12201.878070000006</v>
      </c>
      <c r="E5" s="86">
        <f>C5/B5*100</f>
        <v>87.56889230408737</v>
      </c>
    </row>
    <row r="6" spans="1:6" ht="21" customHeight="1">
      <c r="A6" s="1" t="s">
        <v>36</v>
      </c>
      <c r="B6" s="86">
        <v>1990560</v>
      </c>
      <c r="C6" s="86">
        <v>2114672.1405714285</v>
      </c>
      <c r="D6" s="86">
        <f t="shared" ref="D6:D11" si="0">C6-B6</f>
        <v>124112.14057142846</v>
      </c>
      <c r="E6" s="86">
        <f t="shared" ref="E6:E11" si="1">C6/B6*100</f>
        <v>106.23503640038123</v>
      </c>
    </row>
    <row r="7" spans="1:6" ht="21" customHeight="1">
      <c r="A7" s="80" t="s">
        <v>42</v>
      </c>
      <c r="B7" s="86">
        <v>298584</v>
      </c>
      <c r="C7" s="86">
        <v>253760.65686857142</v>
      </c>
      <c r="D7" s="86">
        <f t="shared" si="0"/>
        <v>-44823.343131428584</v>
      </c>
      <c r="E7" s="86">
        <f t="shared" si="1"/>
        <v>84.988029120304972</v>
      </c>
    </row>
    <row r="8" spans="1:6" ht="21" customHeight="1">
      <c r="A8" s="80" t="s">
        <v>60</v>
      </c>
      <c r="B8" s="86">
        <v>71818</v>
      </c>
      <c r="C8" s="86">
        <v>70174</v>
      </c>
      <c r="D8" s="86">
        <f t="shared" si="0"/>
        <v>-1644</v>
      </c>
      <c r="E8" s="86">
        <f t="shared" si="1"/>
        <v>97.71088028070956</v>
      </c>
    </row>
    <row r="9" spans="1:6" ht="21" customHeight="1">
      <c r="A9" s="80" t="s">
        <v>43</v>
      </c>
      <c r="B9" s="86">
        <v>31248</v>
      </c>
      <c r="C9" s="86">
        <v>30460.673999999999</v>
      </c>
      <c r="D9" s="86">
        <f t="shared" si="0"/>
        <v>-787.32600000000093</v>
      </c>
      <c r="E9" s="86">
        <f t="shared" si="1"/>
        <v>97.480395545314906</v>
      </c>
    </row>
    <row r="10" spans="1:6" ht="21" customHeight="1">
      <c r="A10" s="80" t="s">
        <v>44</v>
      </c>
      <c r="B10" s="86">
        <v>32740</v>
      </c>
      <c r="C10" s="86">
        <v>5056.9577200000003</v>
      </c>
      <c r="D10" s="86">
        <f t="shared" si="0"/>
        <v>-27683.042280000001</v>
      </c>
      <c r="E10" s="86">
        <f t="shared" si="1"/>
        <v>15.445808552229689</v>
      </c>
    </row>
    <row r="11" spans="1:6" ht="21" customHeight="1">
      <c r="A11" s="80" t="s">
        <v>38</v>
      </c>
      <c r="B11" s="86">
        <v>13600</v>
      </c>
      <c r="C11" s="86">
        <f>174674.45767-70174</f>
        <v>104500.45767</v>
      </c>
      <c r="D11" s="86">
        <f t="shared" si="0"/>
        <v>90900.457670000003</v>
      </c>
      <c r="E11" s="86">
        <f t="shared" si="1"/>
        <v>768.38571816176477</v>
      </c>
    </row>
    <row r="12" spans="1:6" ht="21" customHeight="1">
      <c r="A12" s="21" t="s">
        <v>45</v>
      </c>
      <c r="B12" s="90">
        <f>SUM(B5:B11)</f>
        <v>2536706</v>
      </c>
      <c r="C12" s="90">
        <f>SUM(C5:C11)</f>
        <v>2664579.0087599996</v>
      </c>
      <c r="D12" s="90">
        <f>SUM(D5:D11)</f>
        <v>127873.00875999988</v>
      </c>
      <c r="E12" s="90">
        <f>C12/B12*100</f>
        <v>105.04090772679213</v>
      </c>
    </row>
    <row r="13" spans="1:6">
      <c r="B13" s="87"/>
      <c r="C13" s="88"/>
      <c r="D13" s="87"/>
      <c r="E13" s="89"/>
    </row>
    <row r="14" spans="1:6" ht="52.5" customHeight="1">
      <c r="A14" s="91" t="s">
        <v>72</v>
      </c>
      <c r="B14" s="91"/>
      <c r="C14" s="91"/>
      <c r="D14" s="91"/>
      <c r="E14" s="91"/>
      <c r="F14" s="13"/>
    </row>
    <row r="15" spans="1:6" ht="15">
      <c r="A15" s="13"/>
      <c r="B15" s="13"/>
      <c r="C15" s="13"/>
      <c r="D15" s="13"/>
      <c r="E15" s="13"/>
    </row>
    <row r="16" spans="1:6" ht="15">
      <c r="A16" s="32" t="s">
        <v>76</v>
      </c>
      <c r="B16" s="32"/>
      <c r="C16" s="32"/>
      <c r="D16" s="32"/>
      <c r="E16" s="32"/>
    </row>
    <row r="18" spans="1:5" ht="18" customHeight="1">
      <c r="A18" s="33" t="s">
        <v>46</v>
      </c>
      <c r="B18" s="33" t="s">
        <v>41</v>
      </c>
      <c r="C18" s="33" t="s">
        <v>7</v>
      </c>
      <c r="D18" s="49" t="s">
        <v>8</v>
      </c>
      <c r="E18" s="50"/>
    </row>
    <row r="19" spans="1:5">
      <c r="A19" s="34"/>
      <c r="B19" s="85"/>
      <c r="C19" s="85"/>
      <c r="D19" s="8" t="s">
        <v>9</v>
      </c>
      <c r="E19" s="8" t="s">
        <v>0</v>
      </c>
    </row>
    <row r="20" spans="1:5" ht="21" customHeight="1">
      <c r="A20" s="82" t="s">
        <v>47</v>
      </c>
      <c r="B20" s="86">
        <v>8635300</v>
      </c>
      <c r="C20" s="86">
        <v>8412216</v>
      </c>
      <c r="D20" s="86">
        <f>C20-B20</f>
        <v>-223084</v>
      </c>
      <c r="E20" s="86">
        <f>C20/B20*100</f>
        <v>97.416603939643096</v>
      </c>
    </row>
    <row r="21" spans="1:5" ht="21" customHeight="1">
      <c r="A21" s="82" t="s">
        <v>48</v>
      </c>
      <c r="B21" s="86">
        <v>11860746</v>
      </c>
      <c r="C21" s="86">
        <v>11272736</v>
      </c>
      <c r="D21" s="86">
        <f t="shared" ref="D21:D31" si="2">C21-B21</f>
        <v>-588010</v>
      </c>
      <c r="E21" s="86">
        <f t="shared" ref="E21:E31" si="3">C21/B21*100</f>
        <v>95.042386035414637</v>
      </c>
    </row>
    <row r="22" spans="1:5">
      <c r="A22" s="82" t="s">
        <v>62</v>
      </c>
      <c r="B22" s="86"/>
      <c r="C22" s="86"/>
      <c r="D22" s="86"/>
      <c r="E22" s="86"/>
    </row>
    <row r="23" spans="1:5" ht="21" customHeight="1">
      <c r="A23" s="82" t="s">
        <v>49</v>
      </c>
      <c r="B23" s="86">
        <v>193990</v>
      </c>
      <c r="C23" s="86">
        <v>293575</v>
      </c>
      <c r="D23" s="86">
        <f t="shared" si="2"/>
        <v>99585</v>
      </c>
      <c r="E23" s="86">
        <f t="shared" si="3"/>
        <v>151.33512036702922</v>
      </c>
    </row>
    <row r="24" spans="1:5" ht="21" customHeight="1">
      <c r="A24" s="82" t="s">
        <v>50</v>
      </c>
      <c r="B24" s="86">
        <v>2536706</v>
      </c>
      <c r="C24" s="86">
        <v>2664579</v>
      </c>
      <c r="D24" s="86">
        <f t="shared" si="2"/>
        <v>127873</v>
      </c>
      <c r="E24" s="86">
        <f t="shared" si="3"/>
        <v>105.04090738146242</v>
      </c>
    </row>
    <row r="25" spans="1:5" ht="21" customHeight="1">
      <c r="A25" s="82" t="s">
        <v>51</v>
      </c>
      <c r="B25" s="86">
        <v>9130050</v>
      </c>
      <c r="C25" s="86">
        <v>8314582</v>
      </c>
      <c r="D25" s="86">
        <f t="shared" si="2"/>
        <v>-815468</v>
      </c>
      <c r="E25" s="86">
        <f t="shared" si="3"/>
        <v>91.068307402478638</v>
      </c>
    </row>
    <row r="26" spans="1:5" ht="21" customHeight="1">
      <c r="A26" s="82" t="s">
        <v>63</v>
      </c>
      <c r="B26" s="86">
        <v>8004552</v>
      </c>
      <c r="C26" s="86">
        <v>33125182</v>
      </c>
      <c r="D26" s="86">
        <f t="shared" si="2"/>
        <v>25120630</v>
      </c>
      <c r="E26" s="86">
        <f t="shared" si="3"/>
        <v>413.82930612481499</v>
      </c>
    </row>
    <row r="27" spans="1:5" ht="21" customHeight="1">
      <c r="A27" s="82" t="s">
        <v>52</v>
      </c>
      <c r="B27" s="86">
        <v>19116424</v>
      </c>
      <c r="C27" s="86">
        <v>30264662</v>
      </c>
      <c r="D27" s="86">
        <f t="shared" si="2"/>
        <v>11148238</v>
      </c>
      <c r="E27" s="86">
        <f t="shared" si="3"/>
        <v>158.31759119801904</v>
      </c>
    </row>
    <row r="28" spans="1:5" ht="21" customHeight="1">
      <c r="A28" s="82" t="s">
        <v>53</v>
      </c>
      <c r="B28" s="86">
        <v>4779106</v>
      </c>
      <c r="C28" s="86">
        <v>0</v>
      </c>
      <c r="D28" s="86">
        <f t="shared" si="2"/>
        <v>-4779106</v>
      </c>
      <c r="E28" s="86">
        <f t="shared" si="3"/>
        <v>0</v>
      </c>
    </row>
    <row r="29" spans="1:5" ht="21" customHeight="1">
      <c r="A29" s="82" t="s">
        <v>54</v>
      </c>
      <c r="B29" s="86">
        <v>110090</v>
      </c>
      <c r="C29" s="86">
        <v>31719</v>
      </c>
      <c r="D29" s="86">
        <f t="shared" si="2"/>
        <v>-78371</v>
      </c>
      <c r="E29" s="86">
        <f t="shared" si="3"/>
        <v>28.811881188118811</v>
      </c>
    </row>
    <row r="30" spans="1:5" s="81" customFormat="1" ht="21" customHeight="1">
      <c r="A30" s="20" t="s">
        <v>55</v>
      </c>
      <c r="B30" s="90">
        <v>4669016</v>
      </c>
      <c r="C30" s="90">
        <v>30232943</v>
      </c>
      <c r="D30" s="90">
        <f t="shared" si="2"/>
        <v>25563927</v>
      </c>
      <c r="E30" s="90">
        <f t="shared" si="3"/>
        <v>647.52279709471975</v>
      </c>
    </row>
    <row r="31" spans="1:5" ht="21" customHeight="1">
      <c r="A31" s="82" t="s">
        <v>56</v>
      </c>
      <c r="B31" s="86">
        <v>1167254</v>
      </c>
      <c r="C31" s="86">
        <v>5029309</v>
      </c>
      <c r="D31" s="86">
        <f t="shared" si="2"/>
        <v>3862055</v>
      </c>
      <c r="E31" s="86">
        <f t="shared" si="3"/>
        <v>430.86671795513229</v>
      </c>
    </row>
    <row r="32" spans="1:5" s="81" customFormat="1" ht="21" customHeight="1">
      <c r="A32" s="20" t="s">
        <v>57</v>
      </c>
      <c r="B32" s="90">
        <v>3501762</v>
      </c>
      <c r="C32" s="90">
        <f>C30-C31</f>
        <v>25203634</v>
      </c>
      <c r="D32" s="90">
        <f t="shared" ref="D32" si="4">C32-B32</f>
        <v>21701872</v>
      </c>
      <c r="E32" s="90">
        <f t="shared" ref="E32" si="5">C32/B32*100</f>
        <v>719.74149014124885</v>
      </c>
    </row>
    <row r="33" spans="1:5">
      <c r="A33" s="10"/>
      <c r="B33" s="11"/>
      <c r="C33" s="11"/>
      <c r="D33" s="11"/>
      <c r="E33" s="12"/>
    </row>
    <row r="34" spans="1:5">
      <c r="A34" s="83" t="s">
        <v>74</v>
      </c>
      <c r="B34" s="83"/>
      <c r="C34" s="83"/>
      <c r="D34" s="83"/>
      <c r="E34" s="83"/>
    </row>
    <row r="36" spans="1:5" ht="15.75">
      <c r="A36" s="6" t="s">
        <v>58</v>
      </c>
      <c r="B36" s="6"/>
      <c r="C36" s="31" t="s">
        <v>67</v>
      </c>
      <c r="D36" s="31"/>
      <c r="E36" s="31"/>
    </row>
  </sheetData>
  <mergeCells count="13">
    <mergeCell ref="A14:E14"/>
    <mergeCell ref="C36:E36"/>
    <mergeCell ref="A16:E16"/>
    <mergeCell ref="A18:A19"/>
    <mergeCell ref="B18:B19"/>
    <mergeCell ref="C18:C19"/>
    <mergeCell ref="D18:E18"/>
    <mergeCell ref="A34:E34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2022-08-04T04:55:00Z</cp:lastPrinted>
  <dcterms:created xsi:type="dcterms:W3CDTF">2020-06-03T08:46:25Z</dcterms:created>
  <dcterms:modified xsi:type="dcterms:W3CDTF">2022-08-04T04:55:13Z</dcterms:modified>
</cp:coreProperties>
</file>