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475" windowHeight="7485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Лист1!$A$1:$F$30</definedName>
    <definedName name="_xlnm.Print_Area" localSheetId="1">Лист2!$A$1:$G$39</definedName>
    <definedName name="_xlnm.Print_Area" localSheetId="2">Лист3!$A$1:$E$38</definedName>
  </definedNames>
  <calcPr calcId="125725"/>
</workbook>
</file>

<file path=xl/calcChain.xml><?xml version="1.0" encoding="utf-8"?>
<calcChain xmlns="http://schemas.openxmlformats.org/spreadsheetml/2006/main">
  <c r="D6" i="3"/>
  <c r="E6"/>
  <c r="D7"/>
  <c r="E7"/>
  <c r="D8"/>
  <c r="E8"/>
  <c r="D9"/>
  <c r="E9"/>
  <c r="D10"/>
  <c r="E10"/>
  <c r="D11"/>
  <c r="E11"/>
  <c r="D12"/>
  <c r="E12"/>
  <c r="E5"/>
  <c r="D5"/>
  <c r="G31" i="2"/>
  <c r="G32"/>
  <c r="G33"/>
  <c r="G34"/>
  <c r="G35"/>
  <c r="G36"/>
  <c r="G37"/>
  <c r="G30"/>
  <c r="E7" l="1"/>
  <c r="E8"/>
  <c r="E9"/>
  <c r="E10"/>
  <c r="E11"/>
  <c r="E12"/>
  <c r="E13"/>
  <c r="E14"/>
  <c r="E15"/>
  <c r="E16"/>
  <c r="E17"/>
  <c r="C18"/>
  <c r="F9" i="1" l="1"/>
  <c r="F10"/>
  <c r="F11"/>
  <c r="F8"/>
  <c r="C31" i="3"/>
  <c r="C13"/>
  <c r="E13" s="1"/>
  <c r="C31" i="2"/>
  <c r="C32"/>
  <c r="C33"/>
  <c r="C34"/>
  <c r="C35"/>
  <c r="C36"/>
  <c r="C30"/>
  <c r="D13" i="3" l="1"/>
  <c r="C37" i="2"/>
  <c r="E31" l="1"/>
  <c r="E32"/>
  <c r="E33"/>
  <c r="E34"/>
  <c r="E35"/>
  <c r="E36"/>
  <c r="E30"/>
  <c r="B8"/>
  <c r="B9"/>
  <c r="B10"/>
  <c r="B11"/>
  <c r="B12"/>
  <c r="B13"/>
  <c r="B14"/>
  <c r="B16"/>
  <c r="B17"/>
  <c r="B7"/>
  <c r="B15" l="1"/>
  <c r="E37"/>
  <c r="B18"/>
  <c r="F8" l="1"/>
  <c r="G10"/>
  <c r="F11"/>
  <c r="F12"/>
  <c r="F13"/>
  <c r="F14"/>
  <c r="F15"/>
  <c r="F16"/>
  <c r="F17"/>
  <c r="E28" i="3"/>
  <c r="D22"/>
  <c r="E22"/>
  <c r="D24"/>
  <c r="E24"/>
  <c r="D25"/>
  <c r="E25"/>
  <c r="D27"/>
  <c r="D28"/>
  <c r="D29"/>
  <c r="E29"/>
  <c r="D30"/>
  <c r="E30"/>
  <c r="D31"/>
  <c r="E31"/>
  <c r="D32"/>
  <c r="E32"/>
  <c r="D33"/>
  <c r="D34"/>
  <c r="E34"/>
  <c r="E21"/>
  <c r="D21"/>
  <c r="D26"/>
  <c r="F24" i="1"/>
  <c r="E24"/>
  <c r="F22"/>
  <c r="E22"/>
  <c r="G15" i="2" l="1"/>
  <c r="G11"/>
  <c r="G13"/>
  <c r="F9"/>
  <c r="G9"/>
  <c r="F7"/>
  <c r="E18"/>
  <c r="G18" s="1"/>
  <c r="G16"/>
  <c r="G14"/>
  <c r="G12"/>
  <c r="G8"/>
  <c r="D18"/>
  <c r="E26" i="3"/>
  <c r="G7" i="2"/>
  <c r="F10"/>
  <c r="F18" l="1"/>
</calcChain>
</file>

<file path=xl/sharedStrings.xml><?xml version="1.0" encoding="utf-8"?>
<sst xmlns="http://schemas.openxmlformats.org/spreadsheetml/2006/main" count="134" uniqueCount="83">
  <si>
    <t>%</t>
  </si>
  <si>
    <t>тонн</t>
  </si>
  <si>
    <t>1. Ишлаб чикариш курсаткичларини бажарилиши</t>
  </si>
  <si>
    <t>1.1 Тегирмон буйича</t>
  </si>
  <si>
    <t>Масулот номи</t>
  </si>
  <si>
    <t>Улчов бирлиги</t>
  </si>
  <si>
    <t>Режа</t>
  </si>
  <si>
    <t>Амалда</t>
  </si>
  <si>
    <t>Фарки</t>
  </si>
  <si>
    <t>(+   -)</t>
  </si>
  <si>
    <t>Донни  кайта ишлаш</t>
  </si>
  <si>
    <t>Жами ишлаб чикарилган махсулот</t>
  </si>
  <si>
    <t>Бугдой кепаги</t>
  </si>
  <si>
    <t>Жорий нархларда махсулот ишлаб чикариш</t>
  </si>
  <si>
    <t>минг сумда</t>
  </si>
  <si>
    <t>1.2 Омухта ем цехи буйича</t>
  </si>
  <si>
    <t>Омухта-ем аралашмаси ишлаб чикариш хажми</t>
  </si>
  <si>
    <t>Жорий нархларда товарлар ишлаб чикариш</t>
  </si>
  <si>
    <t xml:space="preserve">1.3 Макарон  цехи буйича </t>
  </si>
  <si>
    <t>Макарон ишлаб чикариш хажми</t>
  </si>
  <si>
    <t xml:space="preserve">      Амалда ишлаб чикариш хажми "Бизнес - режа" буйича белгиланган топширикга нисбатан   105,3%  бажарилди.</t>
  </si>
  <si>
    <t>2. Хисоб китобларни бажариш</t>
  </si>
  <si>
    <t>2.1 Ун ишлаб чикариш</t>
  </si>
  <si>
    <t>Харажатлар номи</t>
  </si>
  <si>
    <t>Бизнес – режа буйича</t>
  </si>
  <si>
    <t>Хакикатда</t>
  </si>
  <si>
    <t>Жами                                (минг сумда)</t>
  </si>
  <si>
    <t xml:space="preserve"> 1 тн учун (сум)</t>
  </si>
  <si>
    <t>Ташки ташкилотлар фаолияти ва хизматлари</t>
  </si>
  <si>
    <t>Ёкилги</t>
  </si>
  <si>
    <t xml:space="preserve">Электро энергия </t>
  </si>
  <si>
    <t>Сув</t>
  </si>
  <si>
    <t>Ягона ижтимоий тулови</t>
  </si>
  <si>
    <t>Асосий воситаларнинг амортизацияси</t>
  </si>
  <si>
    <t>Бошка ишлаб чикариш харажатлари</t>
  </si>
  <si>
    <t>Жами ишлаб чикариш киймати</t>
  </si>
  <si>
    <t>2. 2 Омухта ем ишлаб чикариш</t>
  </si>
  <si>
    <t>Ишлаб чикариш харажатларини тахлил килиш</t>
  </si>
  <si>
    <t>Материаллар</t>
  </si>
  <si>
    <t>Электроэнергия</t>
  </si>
  <si>
    <t>Амортизация</t>
  </si>
  <si>
    <t>Мехнатга хак тулаш</t>
  </si>
  <si>
    <t>Умумий ишлаб чикариш харажатлари</t>
  </si>
  <si>
    <t>Бошка харажатлар</t>
  </si>
  <si>
    <t>Жами ишлаб чикариш харажатлари</t>
  </si>
  <si>
    <t xml:space="preserve">  2.3  Маъмурий бошкарув ходимларига кетган харажатлар.</t>
  </si>
  <si>
    <t>Бизнес – режа</t>
  </si>
  <si>
    <t>Ягона ижтимоий тулов</t>
  </si>
  <si>
    <t>Енгил автомобиллар харажатлари</t>
  </si>
  <si>
    <t>Уяли алока хизматлари</t>
  </si>
  <si>
    <t>Электр энер. газ, сув,</t>
  </si>
  <si>
    <t>Жами</t>
  </si>
  <si>
    <t>3.Фойда олиш режасини амалга ошириш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</si>
  <si>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</si>
  <si>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</si>
  <si>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</si>
  <si>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</si>
  <si>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</si>
  <si>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Бошка операцион харажатлар</t>
  </si>
  <si>
    <t>Асосий фаолиятнинг фойдаси</t>
  </si>
  <si>
    <t xml:space="preserve">Молиявий фаолиятнинг  даромадлари </t>
  </si>
  <si>
    <t>Молиявий фаолият буйича харажатлар</t>
  </si>
  <si>
    <t>Фойда солигини тулагунга кадар фойда</t>
  </si>
  <si>
    <t>Фойда солиги</t>
  </si>
  <si>
    <t>Бошка соликлар ва йигимлар</t>
  </si>
  <si>
    <t>Соф фойда</t>
  </si>
  <si>
    <t>Иктисод булими бошлиги</t>
  </si>
  <si>
    <t>Норкобилов А.</t>
  </si>
  <si>
    <t>Калькуляция килинадиган махсулотлар хажми</t>
  </si>
  <si>
    <t xml:space="preserve">Материаллар </t>
  </si>
  <si>
    <t>Кадоклаш харажатлари</t>
  </si>
  <si>
    <t>Откл + -</t>
  </si>
  <si>
    <t>шу жумладан</t>
  </si>
  <si>
    <t>Асосий фойданинг бошка даромадлари</t>
  </si>
  <si>
    <t>Транспорт харажатлар</t>
  </si>
  <si>
    <t xml:space="preserve">Хом-ашё ва материаллар </t>
  </si>
  <si>
    <t>«G'alla-Alteg»  АЖда 2020 йил якуни буйича «Бизнес – режа » тахлили</t>
  </si>
  <si>
    <t xml:space="preserve">    Соф фойда  режаси бажарилди. Соф фойда   14 844 177 минг сумни ташкил килди.</t>
  </si>
  <si>
    <t xml:space="preserve">      Амалда ишлаб чикариш хажми "Бизнес - режа" буйича белгиланган топширикга нисбатан   100%  бажарилди.</t>
  </si>
  <si>
    <t xml:space="preserve">      Амалда ишлаб чикариш хажми "Бизнес - режа" буйича белгиланган топширикга нисбатан   101,9%  бажарилди.</t>
  </si>
  <si>
    <t xml:space="preserve">        Харажатлар сметаси 6 %га ошиги билан бажарилди. Харажатларнинг асосий ошган кисми хом-ашё ва материаллар, транспорт шунингдек электро-энергия харажатлари  хисобига ошган бунинг асосий сабаби нархлар ошиши билан боглик.</t>
  </si>
  <si>
    <t xml:space="preserve">        Харажатлар сметаси 2 %га ошиги билан бажарилди. Харажатларнинг асосий ошган кисми  электро-энергия ва умумий ишлаб чикариш харажатлари шунингдек  бошка харажатлари  хисобига ошган бунинг асосий сабаби нархлар ошиши билан боглик.</t>
  </si>
  <si>
    <t xml:space="preserve">        Харажатлар сметаси 35 %га ошиги билан бажарилди. Харажатларнинг асосий ошган кисми эскириш суммаси иш хаки ва комунал харажатлар,  хисобига ошган бунинг асосий сабаби нархлар ошиши билан боглик.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</si>
</sst>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Bookman Old Style"/>
      <family val="1"/>
      <charset val="204"/>
    </font>
    <font>
      <sz val="1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111">
    <xf numFmtId="0" fontId="0" fillId="0" borderId="0" xfId="0"/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3" fontId="3" fillId="0" borderId="0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Fill="1"/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1" fontId="2" fillId="2" borderId="1" xfId="1" applyNumberFormat="1" applyFill="1" applyBorder="1" applyAlignment="1">
      <alignment horizontal="center" vertical="center" wrapText="1"/>
    </xf>
    <xf numFmtId="3" fontId="2" fillId="2" borderId="1" xfId="1" applyNumberForma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/>
    <xf numFmtId="0" fontId="0" fillId="2" borderId="0" xfId="0" applyFill="1" applyBorder="1"/>
    <xf numFmtId="3" fontId="9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6" fillId="2" borderId="0" xfId="0" applyNumberFormat="1" applyFont="1" applyFill="1" applyBorder="1"/>
    <xf numFmtId="0" fontId="7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</cellXfs>
  <cellStyles count="4">
    <cellStyle name="Обычный" xfId="0" builtinId="0"/>
    <cellStyle name="Обычный 2" xfId="2"/>
    <cellStyle name="Обычный 3" xfId="1"/>
    <cellStyle name="Обычный 47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view="pageBreakPreview" topLeftCell="A16" zoomScale="60" zoomScaleNormal="100" workbookViewId="0">
      <selection activeCell="E11" sqref="E11"/>
    </sheetView>
  </sheetViews>
  <sheetFormatPr defaultRowHeight="15"/>
  <cols>
    <col min="1" max="1" width="21.7109375" customWidth="1"/>
    <col min="2" max="2" width="14" customWidth="1"/>
    <col min="3" max="3" width="16.7109375" customWidth="1"/>
    <col min="4" max="4" width="15.7109375" customWidth="1"/>
    <col min="5" max="5" width="13.85546875" customWidth="1"/>
  </cols>
  <sheetData>
    <row r="1" spans="1:6" ht="15.75">
      <c r="A1" s="84" t="s">
        <v>76</v>
      </c>
      <c r="B1" s="84"/>
      <c r="C1" s="84"/>
      <c r="D1" s="84"/>
      <c r="E1" s="84"/>
      <c r="F1" s="84"/>
    </row>
    <row r="2" spans="1:6" ht="15.75">
      <c r="A2" s="84" t="s">
        <v>2</v>
      </c>
      <c r="B2" s="84"/>
      <c r="C2" s="84"/>
      <c r="D2" s="84"/>
      <c r="E2" s="84"/>
      <c r="F2" s="84"/>
    </row>
    <row r="3" spans="1:6" ht="15.75">
      <c r="A3" s="84" t="s">
        <v>3</v>
      </c>
      <c r="B3" s="84"/>
      <c r="C3" s="84"/>
      <c r="D3" s="84"/>
      <c r="E3" s="84"/>
      <c r="F3" s="84"/>
    </row>
    <row r="4" spans="1:6" ht="15.75">
      <c r="A4" s="84"/>
      <c r="B4" s="84"/>
      <c r="C4" s="84"/>
      <c r="D4" s="84"/>
      <c r="E4" s="84"/>
      <c r="F4" s="84"/>
    </row>
    <row r="5" spans="1:6" ht="15.75">
      <c r="A5" s="85"/>
      <c r="B5" s="85"/>
      <c r="C5" s="85"/>
      <c r="D5" s="85"/>
      <c r="E5" s="85"/>
      <c r="F5" s="85"/>
    </row>
    <row r="6" spans="1:6" ht="20.25" customHeight="1">
      <c r="A6" s="86" t="s">
        <v>4</v>
      </c>
      <c r="B6" s="86" t="s">
        <v>5</v>
      </c>
      <c r="C6" s="86" t="s">
        <v>6</v>
      </c>
      <c r="D6" s="86" t="s">
        <v>7</v>
      </c>
      <c r="E6" s="82" t="s">
        <v>8</v>
      </c>
      <c r="F6" s="83"/>
    </row>
    <row r="7" spans="1:6" ht="20.25" customHeight="1">
      <c r="A7" s="87"/>
      <c r="B7" s="87"/>
      <c r="C7" s="87"/>
      <c r="D7" s="87"/>
      <c r="E7" s="13" t="s">
        <v>9</v>
      </c>
      <c r="F7" s="13" t="s">
        <v>0</v>
      </c>
    </row>
    <row r="8" spans="1:6" ht="51" customHeight="1">
      <c r="A8" s="1" t="s">
        <v>10</v>
      </c>
      <c r="B8" s="2" t="s">
        <v>1</v>
      </c>
      <c r="C8" s="49">
        <v>116000</v>
      </c>
      <c r="D8" s="71">
        <v>115818</v>
      </c>
      <c r="E8" s="49">
        <v>-208</v>
      </c>
      <c r="F8" s="49">
        <f>D8/C8*100</f>
        <v>99.843103448275855</v>
      </c>
    </row>
    <row r="9" spans="1:6" ht="51" customHeight="1">
      <c r="A9" s="18" t="s">
        <v>11</v>
      </c>
      <c r="B9" s="69" t="s">
        <v>1</v>
      </c>
      <c r="C9" s="70">
        <v>87000</v>
      </c>
      <c r="D9" s="70">
        <v>86976</v>
      </c>
      <c r="E9" s="70">
        <v>-125</v>
      </c>
      <c r="F9" s="70">
        <f t="shared" ref="F9:F11" si="0">D9/C9*100</f>
        <v>99.972413793103442</v>
      </c>
    </row>
    <row r="10" spans="1:6" ht="51" customHeight="1">
      <c r="A10" s="1" t="s">
        <v>12</v>
      </c>
      <c r="B10" s="2" t="s">
        <v>1</v>
      </c>
      <c r="C10" s="49">
        <v>24940</v>
      </c>
      <c r="D10" s="49">
        <v>26919</v>
      </c>
      <c r="E10" s="49">
        <v>1195</v>
      </c>
      <c r="F10" s="49">
        <f t="shared" si="0"/>
        <v>107.93504410585403</v>
      </c>
    </row>
    <row r="11" spans="1:6" ht="51" customHeight="1">
      <c r="A11" s="12" t="s">
        <v>13</v>
      </c>
      <c r="B11" s="2" t="s">
        <v>14</v>
      </c>
      <c r="C11" s="49">
        <v>202797000</v>
      </c>
      <c r="D11" s="49">
        <v>211325782</v>
      </c>
      <c r="E11" s="49">
        <v>1930581</v>
      </c>
      <c r="F11" s="49">
        <f t="shared" si="0"/>
        <v>104.20557601936913</v>
      </c>
    </row>
    <row r="12" spans="1:6">
      <c r="A12" s="3"/>
      <c r="B12" s="4"/>
      <c r="C12" s="4"/>
      <c r="D12" s="4"/>
      <c r="E12" s="4"/>
      <c r="F12" s="4"/>
    </row>
    <row r="13" spans="1:6">
      <c r="A13" s="3"/>
      <c r="B13" s="4"/>
      <c r="C13" s="4"/>
      <c r="D13" s="4"/>
      <c r="E13" s="4"/>
      <c r="F13" s="4"/>
    </row>
    <row r="14" spans="1:6" ht="35.25" customHeight="1">
      <c r="A14" s="88" t="s">
        <v>78</v>
      </c>
      <c r="B14" s="88"/>
      <c r="C14" s="88"/>
      <c r="D14" s="88"/>
      <c r="E14" s="88"/>
      <c r="F14" s="88"/>
    </row>
    <row r="15" spans="1:6" ht="15.75">
      <c r="A15" s="5"/>
      <c r="B15" s="5"/>
      <c r="C15" s="5"/>
      <c r="D15" s="5"/>
      <c r="E15" s="5"/>
      <c r="F15" s="5"/>
    </row>
    <row r="16" spans="1:6" ht="15.75">
      <c r="A16" s="5"/>
      <c r="B16" s="5"/>
      <c r="C16" s="5"/>
      <c r="D16" s="5"/>
      <c r="E16" s="5"/>
      <c r="F16" s="5"/>
    </row>
    <row r="17" spans="1:6">
      <c r="A17" s="6"/>
      <c r="B17" s="6"/>
      <c r="C17" s="6"/>
      <c r="D17" s="6"/>
      <c r="E17" s="6"/>
      <c r="F17" s="6"/>
    </row>
    <row r="18" spans="1:6" ht="15.75">
      <c r="A18" s="84" t="s">
        <v>15</v>
      </c>
      <c r="B18" s="84"/>
      <c r="C18" s="84"/>
      <c r="D18" s="84"/>
      <c r="E18" s="84"/>
      <c r="F18" s="84"/>
    </row>
    <row r="19" spans="1:6" ht="15.75">
      <c r="A19" s="7"/>
      <c r="B19" s="7"/>
      <c r="C19" s="7"/>
      <c r="D19" s="7"/>
      <c r="E19" s="7"/>
      <c r="F19" s="7"/>
    </row>
    <row r="20" spans="1:6" ht="18.75" customHeight="1">
      <c r="A20" s="86" t="s">
        <v>4</v>
      </c>
      <c r="B20" s="86" t="s">
        <v>5</v>
      </c>
      <c r="C20" s="86" t="s">
        <v>6</v>
      </c>
      <c r="D20" s="86" t="s">
        <v>7</v>
      </c>
      <c r="E20" s="82" t="s">
        <v>8</v>
      </c>
      <c r="F20" s="83"/>
    </row>
    <row r="21" spans="1:6" ht="18.75" customHeight="1">
      <c r="A21" s="87"/>
      <c r="B21" s="87"/>
      <c r="C21" s="87"/>
      <c r="D21" s="87"/>
      <c r="E21" s="13" t="s">
        <v>9</v>
      </c>
      <c r="F21" s="13" t="s">
        <v>0</v>
      </c>
    </row>
    <row r="22" spans="1:6" ht="48" customHeight="1">
      <c r="A22" s="12" t="s">
        <v>16</v>
      </c>
      <c r="B22" s="8" t="s">
        <v>1</v>
      </c>
      <c r="C22" s="36">
        <v>33600</v>
      </c>
      <c r="D22" s="36">
        <v>34230</v>
      </c>
      <c r="E22" s="36">
        <f>D22-C22</f>
        <v>630</v>
      </c>
      <c r="F22" s="36">
        <f>D22/C22*100</f>
        <v>101.875</v>
      </c>
    </row>
    <row r="23" spans="1:6" ht="15.75">
      <c r="A23" s="12"/>
      <c r="B23" s="8"/>
      <c r="C23" s="36"/>
      <c r="D23" s="36"/>
      <c r="E23" s="36"/>
      <c r="F23" s="36"/>
    </row>
    <row r="24" spans="1:6" ht="47.25" customHeight="1">
      <c r="A24" s="12" t="s">
        <v>17</v>
      </c>
      <c r="B24" s="8" t="s">
        <v>14</v>
      </c>
      <c r="C24" s="36">
        <v>38499658</v>
      </c>
      <c r="D24" s="36">
        <v>36346199.882233135</v>
      </c>
      <c r="E24" s="36">
        <f>D24-C24</f>
        <v>-2153458.1177668646</v>
      </c>
      <c r="F24" s="36">
        <f>D24/C24*100</f>
        <v>94.406552604267645</v>
      </c>
    </row>
    <row r="25" spans="1:6">
      <c r="A25" s="9"/>
      <c r="B25" s="9"/>
      <c r="C25" s="10"/>
      <c r="D25" s="9"/>
      <c r="E25" s="9"/>
      <c r="F25" s="9"/>
    </row>
    <row r="26" spans="1:6">
      <c r="A26" s="11"/>
      <c r="B26" s="11"/>
      <c r="C26" s="11"/>
      <c r="D26" s="11"/>
      <c r="E26" s="11"/>
      <c r="F26" s="11"/>
    </row>
    <row r="27" spans="1:6" ht="49.5" customHeight="1">
      <c r="A27" s="88" t="s">
        <v>79</v>
      </c>
      <c r="B27" s="88"/>
      <c r="C27" s="88"/>
      <c r="D27" s="88"/>
      <c r="E27" s="88"/>
      <c r="F27" s="88"/>
    </row>
    <row r="28" spans="1:6">
      <c r="A28" s="89"/>
      <c r="B28" s="89"/>
      <c r="C28" s="89"/>
      <c r="D28" s="89"/>
      <c r="E28" s="89"/>
      <c r="F28" s="89"/>
    </row>
    <row r="29" spans="1:6" ht="15.75">
      <c r="A29" s="7"/>
      <c r="B29" s="7"/>
      <c r="C29" s="7"/>
      <c r="D29" s="7"/>
      <c r="E29" s="7"/>
      <c r="F29" s="7"/>
    </row>
    <row r="31" spans="1:6" ht="15.75">
      <c r="A31" s="84" t="s">
        <v>18</v>
      </c>
      <c r="B31" s="84"/>
      <c r="C31" s="84"/>
      <c r="D31" s="84"/>
      <c r="E31" s="84"/>
      <c r="F31" s="84"/>
    </row>
    <row r="32" spans="1:6" ht="15.75">
      <c r="A32" s="7"/>
      <c r="B32" s="7"/>
      <c r="C32" s="7"/>
      <c r="D32" s="7"/>
      <c r="E32" s="7"/>
      <c r="F32" s="7"/>
    </row>
    <row r="33" spans="1:6">
      <c r="A33" s="86" t="s">
        <v>4</v>
      </c>
      <c r="B33" s="86" t="s">
        <v>5</v>
      </c>
      <c r="C33" s="86" t="s">
        <v>6</v>
      </c>
      <c r="D33" s="86" t="s">
        <v>7</v>
      </c>
      <c r="E33" s="82" t="s">
        <v>8</v>
      </c>
      <c r="F33" s="83"/>
    </row>
    <row r="34" spans="1:6">
      <c r="A34" s="87"/>
      <c r="B34" s="87"/>
      <c r="C34" s="87"/>
      <c r="D34" s="87"/>
      <c r="E34" s="13" t="s">
        <v>9</v>
      </c>
      <c r="F34" s="13" t="s">
        <v>0</v>
      </c>
    </row>
    <row r="35" spans="1:6" ht="42" customHeight="1">
      <c r="A35" s="12" t="s">
        <v>19</v>
      </c>
      <c r="B35" s="8" t="s">
        <v>1</v>
      </c>
      <c r="C35" s="37">
        <v>450</v>
      </c>
      <c r="D35" s="38">
        <v>474</v>
      </c>
      <c r="E35" s="34">
        <v>24</v>
      </c>
      <c r="F35" s="35">
        <v>105.33333333333333</v>
      </c>
    </row>
    <row r="36" spans="1:6" ht="15.75">
      <c r="A36" s="12"/>
      <c r="B36" s="8"/>
      <c r="C36" s="36"/>
      <c r="D36" s="38"/>
      <c r="E36" s="34"/>
      <c r="F36" s="35"/>
    </row>
    <row r="37" spans="1:6" ht="49.5" customHeight="1">
      <c r="A37" s="12" t="s">
        <v>17</v>
      </c>
      <c r="B37" s="8" t="s">
        <v>14</v>
      </c>
      <c r="C37" s="36">
        <v>369780.37974683545</v>
      </c>
      <c r="D37" s="38">
        <v>389502</v>
      </c>
      <c r="E37" s="34">
        <v>19721.620253164554</v>
      </c>
      <c r="F37" s="35">
        <v>105.33333333333333</v>
      </c>
    </row>
    <row r="38" spans="1:6">
      <c r="A38" s="9"/>
      <c r="B38" s="9"/>
      <c r="C38" s="10"/>
      <c r="D38" s="9"/>
      <c r="E38" s="9"/>
      <c r="F38" s="9"/>
    </row>
    <row r="39" spans="1:6">
      <c r="A39" s="11"/>
      <c r="B39" s="11"/>
      <c r="C39" s="11"/>
      <c r="D39" s="11"/>
      <c r="E39" s="11"/>
      <c r="F39" s="11"/>
    </row>
    <row r="40" spans="1:6" ht="15.75">
      <c r="A40" s="88" t="s">
        <v>20</v>
      </c>
      <c r="B40" s="88"/>
      <c r="C40" s="88"/>
      <c r="D40" s="88"/>
      <c r="E40" s="88"/>
      <c r="F40" s="88"/>
    </row>
  </sheetData>
  <mergeCells count="26">
    <mergeCell ref="E33:F33"/>
    <mergeCell ref="A40:F40"/>
    <mergeCell ref="A14:F14"/>
    <mergeCell ref="A18:F18"/>
    <mergeCell ref="E20:F20"/>
    <mergeCell ref="A27:F27"/>
    <mergeCell ref="A28:F28"/>
    <mergeCell ref="A31:F31"/>
    <mergeCell ref="A20:A21"/>
    <mergeCell ref="A33:A34"/>
    <mergeCell ref="B20:B21"/>
    <mergeCell ref="C20:C21"/>
    <mergeCell ref="D20:D21"/>
    <mergeCell ref="D33:D34"/>
    <mergeCell ref="C33:C34"/>
    <mergeCell ref="B33:B34"/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topLeftCell="A22" zoomScale="60" zoomScaleNormal="100" workbookViewId="0">
      <selection activeCell="C33" sqref="C33"/>
    </sheetView>
  </sheetViews>
  <sheetFormatPr defaultRowHeight="15"/>
  <cols>
    <col min="1" max="1" width="38.42578125" customWidth="1"/>
    <col min="2" max="2" width="13.7109375" customWidth="1"/>
    <col min="3" max="3" width="14.7109375" customWidth="1"/>
    <col min="4" max="4" width="16.5703125" customWidth="1"/>
    <col min="5" max="5" width="13.7109375" customWidth="1"/>
    <col min="6" max="6" width="12.5703125" bestFit="1" customWidth="1"/>
    <col min="7" max="7" width="9.85546875" bestFit="1" customWidth="1"/>
  </cols>
  <sheetData>
    <row r="1" spans="1:7">
      <c r="A1" s="90" t="s">
        <v>21</v>
      </c>
      <c r="B1" s="90"/>
      <c r="C1" s="90"/>
      <c r="D1" s="90"/>
      <c r="E1" s="90"/>
      <c r="F1" s="90"/>
      <c r="G1" s="90"/>
    </row>
    <row r="2" spans="1:7">
      <c r="A2" s="90" t="s">
        <v>22</v>
      </c>
      <c r="B2" s="90"/>
      <c r="C2" s="90"/>
      <c r="D2" s="90"/>
      <c r="E2" s="90"/>
      <c r="F2" s="90"/>
      <c r="G2" s="90"/>
    </row>
    <row r="3" spans="1:7">
      <c r="A3" s="14"/>
      <c r="B3" s="14"/>
      <c r="C3" s="14"/>
      <c r="D3" s="14"/>
      <c r="E3" s="14"/>
      <c r="F3" s="14"/>
      <c r="G3" s="14"/>
    </row>
    <row r="4" spans="1:7">
      <c r="A4" s="86" t="s">
        <v>23</v>
      </c>
      <c r="B4" s="91" t="s">
        <v>24</v>
      </c>
      <c r="C4" s="91"/>
      <c r="D4" s="92" t="s">
        <v>25</v>
      </c>
      <c r="E4" s="93"/>
      <c r="F4" s="96" t="s">
        <v>8</v>
      </c>
      <c r="G4" s="97"/>
    </row>
    <row r="5" spans="1:7" ht="30">
      <c r="A5" s="87"/>
      <c r="B5" s="15" t="s">
        <v>26</v>
      </c>
      <c r="C5" s="15" t="s">
        <v>27</v>
      </c>
      <c r="D5" s="15" t="s">
        <v>26</v>
      </c>
      <c r="E5" s="15" t="s">
        <v>27</v>
      </c>
      <c r="F5" s="98"/>
      <c r="G5" s="99"/>
    </row>
    <row r="6" spans="1:7" ht="43.5" customHeight="1">
      <c r="A6" s="16" t="s">
        <v>68</v>
      </c>
      <c r="B6" s="100">
        <v>87000</v>
      </c>
      <c r="C6" s="101"/>
      <c r="D6" s="100">
        <v>86709</v>
      </c>
      <c r="E6" s="101"/>
      <c r="F6" s="52" t="s">
        <v>71</v>
      </c>
      <c r="G6" s="53" t="s">
        <v>0</v>
      </c>
    </row>
    <row r="7" spans="1:7" ht="21" customHeight="1">
      <c r="A7" s="17" t="s">
        <v>75</v>
      </c>
      <c r="B7" s="50">
        <f>C7*$B$6/1000</f>
        <v>117260862</v>
      </c>
      <c r="C7" s="50">
        <v>1347826</v>
      </c>
      <c r="D7" s="65">
        <v>134967767.0548</v>
      </c>
      <c r="E7" s="33">
        <f>D7/$D$6*1000</f>
        <v>1556560.0693676551</v>
      </c>
      <c r="F7" s="50">
        <f>E7-C7</f>
        <v>208734.06936765509</v>
      </c>
      <c r="G7" s="27">
        <f>E7/C7*100</f>
        <v>115.4867222748081</v>
      </c>
    </row>
    <row r="8" spans="1:7" ht="21" customHeight="1">
      <c r="A8" s="16" t="s">
        <v>70</v>
      </c>
      <c r="B8" s="50">
        <f t="shared" ref="B8:B17" si="0">C8*$B$6/1000</f>
        <v>1512542.3279999997</v>
      </c>
      <c r="C8" s="50">
        <v>17385.543999999998</v>
      </c>
      <c r="D8" s="66">
        <v>1183118.4213</v>
      </c>
      <c r="E8" s="33">
        <f t="shared" ref="E8:E17" si="1">D8/$D$6*1000</f>
        <v>13644.701487734837</v>
      </c>
      <c r="F8" s="50">
        <f t="shared" ref="F8:F17" si="2">E8-C8</f>
        <v>-3740.8425122651606</v>
      </c>
      <c r="G8" s="27">
        <f t="shared" ref="G8:G16" si="3">E8/C8*100</f>
        <v>78.483028703242411</v>
      </c>
    </row>
    <row r="9" spans="1:7" ht="36.75" customHeight="1">
      <c r="A9" s="16" t="s">
        <v>28</v>
      </c>
      <c r="B9" s="50">
        <f t="shared" si="0"/>
        <v>3755629.2936</v>
      </c>
      <c r="C9" s="50">
        <v>43168.152799999996</v>
      </c>
      <c r="D9" s="66">
        <v>2981202.8013999998</v>
      </c>
      <c r="E9" s="33">
        <f t="shared" si="1"/>
        <v>34381.699724365404</v>
      </c>
      <c r="F9" s="50">
        <f t="shared" si="2"/>
        <v>-8786.4530756345921</v>
      </c>
      <c r="G9" s="27">
        <f t="shared" si="3"/>
        <v>79.645983194271423</v>
      </c>
    </row>
    <row r="10" spans="1:7" ht="21" customHeight="1">
      <c r="A10" s="16" t="s">
        <v>29</v>
      </c>
      <c r="B10" s="50">
        <f t="shared" si="0"/>
        <v>1941382.7969967953</v>
      </c>
      <c r="C10" s="50">
        <v>22314.744793066613</v>
      </c>
      <c r="D10" s="66">
        <v>1714215</v>
      </c>
      <c r="E10" s="33">
        <f t="shared" si="1"/>
        <v>19769.747085077674</v>
      </c>
      <c r="F10" s="50">
        <f t="shared" si="2"/>
        <v>-2544.9977079889395</v>
      </c>
      <c r="G10" s="27">
        <f t="shared" si="3"/>
        <v>88.594995230329971</v>
      </c>
    </row>
    <row r="11" spans="1:7" ht="21" customHeight="1">
      <c r="A11" s="16" t="s">
        <v>30</v>
      </c>
      <c r="B11" s="50">
        <f t="shared" si="0"/>
        <v>3439370.4432000001</v>
      </c>
      <c r="C11" s="50">
        <v>39532.993600000002</v>
      </c>
      <c r="D11" s="66">
        <v>2921194.9682999998</v>
      </c>
      <c r="E11" s="33">
        <f t="shared" si="1"/>
        <v>33689.63969484136</v>
      </c>
      <c r="F11" s="50">
        <f t="shared" si="2"/>
        <v>-5843.3539051586413</v>
      </c>
      <c r="G11" s="27">
        <f t="shared" si="3"/>
        <v>85.219045225154304</v>
      </c>
    </row>
    <row r="12" spans="1:7" ht="21" customHeight="1">
      <c r="A12" s="16" t="s">
        <v>31</v>
      </c>
      <c r="B12" s="50">
        <f t="shared" si="0"/>
        <v>233978.32199999999</v>
      </c>
      <c r="C12" s="27">
        <v>2689.4059999999999</v>
      </c>
      <c r="D12" s="66">
        <v>209548.09449999998</v>
      </c>
      <c r="E12" s="33">
        <f t="shared" si="1"/>
        <v>2416.6821725541749</v>
      </c>
      <c r="F12" s="50">
        <f t="shared" si="2"/>
        <v>-272.72382744582501</v>
      </c>
      <c r="G12" s="27">
        <f t="shared" si="3"/>
        <v>89.859328511729913</v>
      </c>
    </row>
    <row r="13" spans="1:7" ht="21" customHeight="1">
      <c r="A13" s="16" t="s">
        <v>74</v>
      </c>
      <c r="B13" s="50">
        <f t="shared" si="0"/>
        <v>11677846.961999999</v>
      </c>
      <c r="C13" s="27">
        <v>134228.12599999999</v>
      </c>
      <c r="D13" s="66">
        <v>10843828.897499999</v>
      </c>
      <c r="E13" s="33">
        <f t="shared" si="1"/>
        <v>125060.01565581426</v>
      </c>
      <c r="F13" s="50">
        <f t="shared" si="2"/>
        <v>-9168.1103441857267</v>
      </c>
      <c r="G13" s="27">
        <f t="shared" si="3"/>
        <v>93.169754642789442</v>
      </c>
    </row>
    <row r="14" spans="1:7" ht="21" customHeight="1">
      <c r="A14" s="1" t="s">
        <v>41</v>
      </c>
      <c r="B14" s="50">
        <f t="shared" si="0"/>
        <v>3224576.1257999996</v>
      </c>
      <c r="C14" s="27">
        <v>37064.093399999998</v>
      </c>
      <c r="D14" s="66">
        <v>2541343.1314999997</v>
      </c>
      <c r="E14" s="33">
        <f t="shared" si="1"/>
        <v>29308.87372129767</v>
      </c>
      <c r="F14" s="50">
        <f t="shared" si="2"/>
        <v>-7755.2196787023277</v>
      </c>
      <c r="G14" s="27">
        <f t="shared" si="3"/>
        <v>79.076192165266008</v>
      </c>
    </row>
    <row r="15" spans="1:7" ht="21" customHeight="1">
      <c r="A15" s="16" t="s">
        <v>32</v>
      </c>
      <c r="B15" s="50">
        <f t="shared" si="0"/>
        <v>386949.13509600004</v>
      </c>
      <c r="C15" s="27">
        <v>4447.6912080000002</v>
      </c>
      <c r="D15" s="66">
        <v>295448.61359999998</v>
      </c>
      <c r="E15" s="33">
        <f t="shared" si="1"/>
        <v>3407.358101235166</v>
      </c>
      <c r="F15" s="50">
        <f t="shared" si="2"/>
        <v>-1040.3331067648342</v>
      </c>
      <c r="G15" s="27">
        <f t="shared" si="3"/>
        <v>76.609592300526586</v>
      </c>
    </row>
    <row r="16" spans="1:7" ht="32.25" customHeight="1">
      <c r="A16" s="16" t="s">
        <v>33</v>
      </c>
      <c r="B16" s="50">
        <f t="shared" si="0"/>
        <v>3720364.4112527263</v>
      </c>
      <c r="C16" s="27">
        <v>42762.809324743983</v>
      </c>
      <c r="D16" s="66">
        <v>2945027.7057999996</v>
      </c>
      <c r="E16" s="33">
        <f t="shared" si="1"/>
        <v>33964.498561856315</v>
      </c>
      <c r="F16" s="50">
        <f t="shared" si="2"/>
        <v>-8798.3107628876678</v>
      </c>
      <c r="G16" s="27">
        <f t="shared" si="3"/>
        <v>79.425320969741179</v>
      </c>
    </row>
    <row r="17" spans="1:8" ht="21" customHeight="1">
      <c r="A17" s="16" t="s">
        <v>34</v>
      </c>
      <c r="B17" s="50">
        <f t="shared" si="0"/>
        <v>19418537.373</v>
      </c>
      <c r="C17" s="27">
        <v>223201.579</v>
      </c>
      <c r="D17" s="50">
        <v>15339599.167099999</v>
      </c>
      <c r="E17" s="33">
        <f t="shared" si="1"/>
        <v>176908.96178136062</v>
      </c>
      <c r="F17" s="50">
        <f t="shared" si="2"/>
        <v>-46292.617218639381</v>
      </c>
      <c r="G17" s="27">
        <v>0</v>
      </c>
    </row>
    <row r="18" spans="1:8" ht="21" customHeight="1">
      <c r="A18" s="18" t="s">
        <v>35</v>
      </c>
      <c r="B18" s="51">
        <f>SUM(B7:B17)</f>
        <v>166572039.19094557</v>
      </c>
      <c r="C18" s="51">
        <f>SUM(C7:C17)</f>
        <v>1914621.1401258102</v>
      </c>
      <c r="D18" s="51">
        <f>SUM(D7:D17)</f>
        <v>175942293.85580003</v>
      </c>
      <c r="E18" s="51">
        <f>SUM(E7:E17)</f>
        <v>2029112.2473537927</v>
      </c>
      <c r="F18" s="51">
        <f>SUM(F7:F17)</f>
        <v>114491.10722798199</v>
      </c>
      <c r="G18" s="27">
        <f>E18/C18*100</f>
        <v>105.97983093514047</v>
      </c>
    </row>
    <row r="19" spans="1:8" s="64" customFormat="1">
      <c r="A19" s="63"/>
    </row>
    <row r="20" spans="1:8" ht="48.75" customHeight="1">
      <c r="A20" s="102" t="s">
        <v>80</v>
      </c>
      <c r="B20" s="102"/>
      <c r="C20" s="102"/>
      <c r="D20" s="102"/>
      <c r="E20" s="102"/>
      <c r="F20" s="102"/>
      <c r="G20" s="102"/>
    </row>
    <row r="21" spans="1:8">
      <c r="A21" s="94"/>
      <c r="B21" s="94"/>
      <c r="C21" s="94"/>
      <c r="D21" s="94"/>
      <c r="E21" s="94"/>
      <c r="F21" s="94"/>
      <c r="G21" s="94"/>
    </row>
    <row r="22" spans="1:8">
      <c r="A22" s="19"/>
      <c r="B22" s="14"/>
      <c r="C22" s="14"/>
      <c r="D22" s="14"/>
      <c r="E22" s="14"/>
      <c r="F22" s="14"/>
      <c r="G22" s="14"/>
    </row>
    <row r="23" spans="1:8">
      <c r="A23" s="14"/>
      <c r="B23" s="14"/>
      <c r="C23" s="14"/>
      <c r="D23" s="14"/>
      <c r="E23" s="95"/>
      <c r="F23" s="95"/>
      <c r="G23" s="95"/>
    </row>
    <row r="24" spans="1:8" ht="15.75">
      <c r="A24" s="84" t="s">
        <v>36</v>
      </c>
      <c r="B24" s="84"/>
      <c r="C24" s="84"/>
      <c r="D24" s="84"/>
      <c r="E24" s="84"/>
      <c r="F24" s="84"/>
      <c r="G24" s="84"/>
    </row>
    <row r="25" spans="1:8" ht="15.75">
      <c r="A25" s="84" t="s">
        <v>37</v>
      </c>
      <c r="B25" s="84"/>
      <c r="C25" s="84"/>
      <c r="D25" s="84"/>
      <c r="E25" s="84"/>
      <c r="F25" s="84"/>
      <c r="G25" s="84"/>
    </row>
    <row r="26" spans="1:8">
      <c r="A26" s="14"/>
      <c r="B26" s="14"/>
      <c r="C26" s="14"/>
      <c r="D26" s="14"/>
      <c r="E26" s="14"/>
      <c r="F26" s="14"/>
      <c r="G26" s="14"/>
    </row>
    <row r="27" spans="1:8" ht="17.25" customHeight="1">
      <c r="A27" s="86" t="s">
        <v>23</v>
      </c>
      <c r="B27" s="91" t="s">
        <v>24</v>
      </c>
      <c r="C27" s="91"/>
      <c r="D27" s="92" t="s">
        <v>25</v>
      </c>
      <c r="E27" s="93"/>
      <c r="F27" s="96" t="s">
        <v>8</v>
      </c>
      <c r="G27" s="97"/>
    </row>
    <row r="28" spans="1:8" ht="30">
      <c r="A28" s="87"/>
      <c r="B28" s="15" t="s">
        <v>26</v>
      </c>
      <c r="C28" s="15" t="s">
        <v>27</v>
      </c>
      <c r="D28" s="15" t="s">
        <v>26</v>
      </c>
      <c r="E28" s="15" t="s">
        <v>27</v>
      </c>
      <c r="F28" s="98"/>
      <c r="G28" s="99"/>
    </row>
    <row r="29" spans="1:8" ht="33.75" customHeight="1">
      <c r="A29" s="16" t="s">
        <v>68</v>
      </c>
      <c r="B29" s="103">
        <v>33600</v>
      </c>
      <c r="C29" s="104"/>
      <c r="D29" s="103">
        <v>34230</v>
      </c>
      <c r="E29" s="104"/>
      <c r="F29" s="20" t="s">
        <v>9</v>
      </c>
      <c r="G29" s="20" t="s">
        <v>0</v>
      </c>
    </row>
    <row r="30" spans="1:8" ht="21" customHeight="1">
      <c r="A30" s="1" t="s">
        <v>38</v>
      </c>
      <c r="B30" s="41">
        <v>68250</v>
      </c>
      <c r="C30" s="42">
        <f>B30/$B$29*1000</f>
        <v>2031.25</v>
      </c>
      <c r="D30" s="67">
        <v>31547.200000000001</v>
      </c>
      <c r="E30" s="42">
        <f>D30/$D$29*1000</f>
        <v>921.62430616418339</v>
      </c>
      <c r="F30" s="27">
        <v>87.33970777470563</v>
      </c>
      <c r="G30" s="27">
        <f>E30/C30*100</f>
        <v>45.372273534236726</v>
      </c>
      <c r="H30" s="72"/>
    </row>
    <row r="31" spans="1:8" ht="21" customHeight="1">
      <c r="A31" s="1" t="s">
        <v>39</v>
      </c>
      <c r="B31" s="41">
        <v>292500</v>
      </c>
      <c r="C31" s="42">
        <f t="shared" ref="C31:C36" si="4">B31/$B$29*1000</f>
        <v>8705.3571428571431</v>
      </c>
      <c r="D31" s="67">
        <v>302396.79999999999</v>
      </c>
      <c r="E31" s="42">
        <f t="shared" ref="E31:E36" si="5">D31/$D$29*1000</f>
        <v>8834.2623429739979</v>
      </c>
      <c r="F31" s="27">
        <v>-155.5432692307686</v>
      </c>
      <c r="G31" s="27">
        <f t="shared" ref="G31:G37" si="6">E31/C31*100</f>
        <v>101.4807571705731</v>
      </c>
      <c r="H31" s="72"/>
    </row>
    <row r="32" spans="1:8" ht="21" customHeight="1">
      <c r="A32" s="1" t="s">
        <v>40</v>
      </c>
      <c r="B32" s="41">
        <v>108225</v>
      </c>
      <c r="C32" s="42">
        <f t="shared" si="4"/>
        <v>3220.9821428571427</v>
      </c>
      <c r="D32" s="67">
        <v>97196.800000000003</v>
      </c>
      <c r="E32" s="42">
        <f t="shared" si="5"/>
        <v>2839.5208881098451</v>
      </c>
      <c r="F32" s="27">
        <v>3808.1298076923085</v>
      </c>
      <c r="G32" s="27">
        <f t="shared" si="6"/>
        <v>88.156989457602961</v>
      </c>
      <c r="H32" s="72"/>
    </row>
    <row r="33" spans="1:8" ht="21" customHeight="1">
      <c r="A33" s="1" t="s">
        <v>41</v>
      </c>
      <c r="B33" s="41">
        <v>1238034.8999999999</v>
      </c>
      <c r="C33" s="42">
        <f t="shared" si="4"/>
        <v>36846.276785714283</v>
      </c>
      <c r="D33" s="67">
        <v>1151761.6000000001</v>
      </c>
      <c r="E33" s="42">
        <f t="shared" si="5"/>
        <v>33647.724218521769</v>
      </c>
      <c r="F33" s="27">
        <v>952.03245192307713</v>
      </c>
      <c r="G33" s="27">
        <f t="shared" si="6"/>
        <v>91.319197362072074</v>
      </c>
      <c r="H33" s="72"/>
    </row>
    <row r="34" spans="1:8" ht="21" customHeight="1">
      <c r="A34" s="1" t="s">
        <v>32</v>
      </c>
      <c r="B34" s="41">
        <v>148564.18799999997</v>
      </c>
      <c r="C34" s="42">
        <f t="shared" si="4"/>
        <v>4421.5532142857128</v>
      </c>
      <c r="D34" s="67">
        <v>135860.80000000002</v>
      </c>
      <c r="E34" s="42">
        <f t="shared" si="5"/>
        <v>3969.0563832895127</v>
      </c>
      <c r="F34" s="27">
        <v>-700.25240384615427</v>
      </c>
      <c r="G34" s="27">
        <f t="shared" si="6"/>
        <v>89.766111385152698</v>
      </c>
      <c r="H34" s="72"/>
    </row>
    <row r="35" spans="1:8" ht="21" customHeight="1">
      <c r="A35" s="1" t="s">
        <v>42</v>
      </c>
      <c r="B35" s="41">
        <v>375592.80000000005</v>
      </c>
      <c r="C35" s="42">
        <f t="shared" si="4"/>
        <v>11178.357142857145</v>
      </c>
      <c r="D35" s="67">
        <v>389284.80000000005</v>
      </c>
      <c r="E35" s="42">
        <f t="shared" si="5"/>
        <v>11372.620508326032</v>
      </c>
      <c r="F35" s="27">
        <v>3782.9951923076951</v>
      </c>
      <c r="G35" s="27">
        <f t="shared" si="6"/>
        <v>101.73785255727867</v>
      </c>
      <c r="H35" s="72"/>
    </row>
    <row r="36" spans="1:8" ht="21" customHeight="1">
      <c r="A36" s="1" t="s">
        <v>43</v>
      </c>
      <c r="B36" s="41">
        <v>1785555.5999999999</v>
      </c>
      <c r="C36" s="42">
        <f t="shared" si="4"/>
        <v>53141.53571428571</v>
      </c>
      <c r="D36" s="42">
        <v>2064251.2000000002</v>
      </c>
      <c r="E36" s="42">
        <f t="shared" si="5"/>
        <v>60305.322816243068</v>
      </c>
      <c r="F36" s="27">
        <v>-12057.14663461539</v>
      </c>
      <c r="G36" s="27">
        <f t="shared" si="6"/>
        <v>113.4805797492818</v>
      </c>
      <c r="H36" s="72"/>
    </row>
    <row r="37" spans="1:8" ht="21" customHeight="1">
      <c r="A37" s="81" t="s">
        <v>44</v>
      </c>
      <c r="B37" s="43">
        <v>4016722.4879999994</v>
      </c>
      <c r="C37" s="43">
        <f>SUM(C30:C36)</f>
        <v>119545.31214285713</v>
      </c>
      <c r="D37" s="43">
        <v>4172299.2</v>
      </c>
      <c r="E37" s="43">
        <f>SUM(E30:E36)</f>
        <v>121890.13146362841</v>
      </c>
      <c r="F37" s="28">
        <v>-4282.4451479945265</v>
      </c>
      <c r="G37" s="28">
        <f t="shared" si="6"/>
        <v>101.96144815613448</v>
      </c>
      <c r="H37" s="72"/>
    </row>
    <row r="38" spans="1:8">
      <c r="A38" s="68"/>
      <c r="B38" s="40"/>
      <c r="C38" s="40"/>
      <c r="D38" s="40"/>
      <c r="E38" s="40"/>
      <c r="F38" s="54"/>
      <c r="G38" s="54"/>
      <c r="H38" s="39"/>
    </row>
    <row r="39" spans="1:8" ht="39.75" customHeight="1">
      <c r="A39" s="102" t="s">
        <v>81</v>
      </c>
      <c r="B39" s="102"/>
      <c r="C39" s="102"/>
      <c r="D39" s="102"/>
      <c r="E39" s="102"/>
      <c r="F39" s="102"/>
      <c r="G39" s="102"/>
    </row>
  </sheetData>
  <mergeCells count="20">
    <mergeCell ref="A39:G39"/>
    <mergeCell ref="A27:A28"/>
    <mergeCell ref="B27:C27"/>
    <mergeCell ref="D27:E27"/>
    <mergeCell ref="F27:G28"/>
    <mergeCell ref="B29:C29"/>
    <mergeCell ref="D29:E29"/>
    <mergeCell ref="A25:G25"/>
    <mergeCell ref="A1:G1"/>
    <mergeCell ref="A2:G2"/>
    <mergeCell ref="A4:A5"/>
    <mergeCell ref="B4:C4"/>
    <mergeCell ref="D4:E4"/>
    <mergeCell ref="A21:G21"/>
    <mergeCell ref="E23:G23"/>
    <mergeCell ref="A24:G24"/>
    <mergeCell ref="F4:G5"/>
    <mergeCell ref="B6:C6"/>
    <mergeCell ref="D6:E6"/>
    <mergeCell ref="A20:G2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view="pageBreakPreview" zoomScale="60" zoomScaleNormal="100" workbookViewId="0">
      <selection activeCell="D22" sqref="D22"/>
    </sheetView>
  </sheetViews>
  <sheetFormatPr defaultRowHeight="15"/>
  <cols>
    <col min="1" max="1" width="40.5703125" customWidth="1"/>
    <col min="2" max="2" width="11.5703125" style="55" customWidth="1"/>
    <col min="3" max="3" width="11.140625" style="55" customWidth="1"/>
    <col min="4" max="4" width="10.28515625" customWidth="1"/>
    <col min="5" max="5" width="10.5703125" customWidth="1"/>
    <col min="7" max="8" width="12.28515625" bestFit="1" customWidth="1"/>
  </cols>
  <sheetData>
    <row r="1" spans="1:6">
      <c r="A1" s="89" t="s">
        <v>45</v>
      </c>
      <c r="B1" s="89"/>
      <c r="C1" s="89"/>
      <c r="D1" s="89"/>
      <c r="E1" s="89"/>
    </row>
    <row r="2" spans="1:6">
      <c r="A2" s="22"/>
      <c r="B2" s="73"/>
      <c r="C2" s="73"/>
      <c r="D2" s="25"/>
      <c r="E2" s="25"/>
    </row>
    <row r="3" spans="1:6">
      <c r="A3" s="86" t="s">
        <v>23</v>
      </c>
      <c r="B3" s="105" t="s">
        <v>46</v>
      </c>
      <c r="C3" s="105" t="s">
        <v>7</v>
      </c>
      <c r="D3" s="82" t="s">
        <v>8</v>
      </c>
      <c r="E3" s="83"/>
    </row>
    <row r="4" spans="1:6">
      <c r="A4" s="87"/>
      <c r="B4" s="106"/>
      <c r="C4" s="106"/>
      <c r="D4" s="26" t="s">
        <v>9</v>
      </c>
      <c r="E4" s="26" t="s">
        <v>0</v>
      </c>
    </row>
    <row r="5" spans="1:6" ht="21" customHeight="1">
      <c r="A5" s="78" t="s">
        <v>33</v>
      </c>
      <c r="B5" s="59">
        <v>31015</v>
      </c>
      <c r="C5" s="59">
        <v>23927.3</v>
      </c>
      <c r="D5" s="44">
        <f>C5-B5</f>
        <v>-7087.7000000000007</v>
      </c>
      <c r="E5" s="46">
        <f>C5/B5*100</f>
        <v>77.147509269708209</v>
      </c>
    </row>
    <row r="6" spans="1:6" ht="21" customHeight="1">
      <c r="A6" s="80" t="s">
        <v>41</v>
      </c>
      <c r="B6" s="59">
        <v>1575751</v>
      </c>
      <c r="C6" s="59">
        <v>2612426</v>
      </c>
      <c r="D6" s="44">
        <f t="shared" ref="D6:D12" si="0">C6-B6</f>
        <v>1036675</v>
      </c>
      <c r="E6" s="46">
        <f t="shared" ref="E6:E12" si="1">C6/B6*100</f>
        <v>165.78926492827864</v>
      </c>
    </row>
    <row r="7" spans="1:6" ht="21" customHeight="1">
      <c r="A7" s="78" t="s">
        <v>47</v>
      </c>
      <c r="B7" s="59">
        <v>393938</v>
      </c>
      <c r="C7" s="59">
        <v>289877</v>
      </c>
      <c r="D7" s="44">
        <f t="shared" si="0"/>
        <v>-104061</v>
      </c>
      <c r="E7" s="46">
        <f t="shared" si="1"/>
        <v>73.584421914108304</v>
      </c>
    </row>
    <row r="8" spans="1:6" ht="21" customHeight="1">
      <c r="A8" s="78" t="s">
        <v>69</v>
      </c>
      <c r="B8" s="59">
        <v>150864</v>
      </c>
      <c r="C8" s="59">
        <v>89398</v>
      </c>
      <c r="D8" s="44">
        <f t="shared" si="0"/>
        <v>-61466</v>
      </c>
      <c r="E8" s="46">
        <f t="shared" si="1"/>
        <v>59.257344363135012</v>
      </c>
    </row>
    <row r="9" spans="1:6" ht="21" customHeight="1">
      <c r="A9" s="78" t="s">
        <v>48</v>
      </c>
      <c r="B9" s="59">
        <v>101752</v>
      </c>
      <c r="C9" s="59">
        <v>80177</v>
      </c>
      <c r="D9" s="44">
        <f t="shared" si="0"/>
        <v>-21575</v>
      </c>
      <c r="E9" s="46">
        <f t="shared" si="1"/>
        <v>78.79648557276515</v>
      </c>
    </row>
    <row r="10" spans="1:6" ht="21" customHeight="1">
      <c r="A10" s="78" t="s">
        <v>49</v>
      </c>
      <c r="B10" s="59">
        <v>60125</v>
      </c>
      <c r="C10" s="59">
        <v>33630</v>
      </c>
      <c r="D10" s="44">
        <f t="shared" si="0"/>
        <v>-26495</v>
      </c>
      <c r="E10" s="46">
        <f t="shared" si="1"/>
        <v>55.933471933471935</v>
      </c>
      <c r="F10" s="56"/>
    </row>
    <row r="11" spans="1:6" ht="21" customHeight="1">
      <c r="A11" s="78" t="s">
        <v>50</v>
      </c>
      <c r="B11" s="59">
        <v>6666.666666666667</v>
      </c>
      <c r="C11" s="60">
        <v>21464</v>
      </c>
      <c r="D11" s="44">
        <f t="shared" si="0"/>
        <v>14797.333333333332</v>
      </c>
      <c r="E11" s="46">
        <f t="shared" si="1"/>
        <v>321.95999999999998</v>
      </c>
    </row>
    <row r="12" spans="1:6" ht="21" customHeight="1">
      <c r="A12" s="78" t="s">
        <v>43</v>
      </c>
      <c r="B12" s="59">
        <v>34545.333333333336</v>
      </c>
      <c r="C12" s="59">
        <v>37807</v>
      </c>
      <c r="D12" s="44">
        <f t="shared" si="0"/>
        <v>3261.6666666666642</v>
      </c>
      <c r="E12" s="46">
        <f t="shared" si="1"/>
        <v>109.44169979543787</v>
      </c>
    </row>
    <row r="13" spans="1:6" ht="21" customHeight="1">
      <c r="A13" s="79" t="s">
        <v>51</v>
      </c>
      <c r="B13" s="62">
        <v>2354657</v>
      </c>
      <c r="C13" s="62">
        <f>SUM(C5:C12)</f>
        <v>3188706.3</v>
      </c>
      <c r="D13" s="47">
        <f>SUM(D5:D12)</f>
        <v>834049.3</v>
      </c>
      <c r="E13" s="45">
        <f>C13/B13*100</f>
        <v>135.42126517790064</v>
      </c>
    </row>
    <row r="14" spans="1:6">
      <c r="A14" s="22"/>
      <c r="B14" s="74"/>
      <c r="C14" s="74"/>
      <c r="D14" s="23"/>
      <c r="E14" s="24"/>
    </row>
    <row r="15" spans="1:6" ht="45.75" customHeight="1">
      <c r="A15" s="107" t="s">
        <v>82</v>
      </c>
      <c r="B15" s="107"/>
      <c r="C15" s="107"/>
      <c r="D15" s="107"/>
      <c r="E15" s="107"/>
      <c r="F15" s="48"/>
    </row>
    <row r="16" spans="1:6">
      <c r="A16" s="32"/>
      <c r="B16" s="75"/>
      <c r="C16" s="75"/>
      <c r="D16" s="32"/>
      <c r="E16" s="32"/>
    </row>
    <row r="17" spans="1:5">
      <c r="A17" s="90" t="s">
        <v>52</v>
      </c>
      <c r="B17" s="90"/>
      <c r="C17" s="90"/>
      <c r="D17" s="90"/>
      <c r="E17" s="90"/>
    </row>
    <row r="18" spans="1:5">
      <c r="A18" s="22"/>
      <c r="D18" s="22"/>
      <c r="E18" s="22"/>
    </row>
    <row r="19" spans="1:5">
      <c r="A19" s="86" t="s">
        <v>53</v>
      </c>
      <c r="B19" s="105" t="s">
        <v>46</v>
      </c>
      <c r="C19" s="105" t="s">
        <v>7</v>
      </c>
      <c r="D19" s="108" t="s">
        <v>8</v>
      </c>
      <c r="E19" s="109"/>
    </row>
    <row r="20" spans="1:5">
      <c r="A20" s="87"/>
      <c r="B20" s="106"/>
      <c r="C20" s="106"/>
      <c r="D20" s="57" t="s">
        <v>9</v>
      </c>
      <c r="E20" s="57" t="s">
        <v>0</v>
      </c>
    </row>
    <row r="21" spans="1:5" ht="21" customHeight="1">
      <c r="A21" s="78" t="s">
        <v>54</v>
      </c>
      <c r="B21" s="58">
        <v>27332628</v>
      </c>
      <c r="C21" s="59">
        <v>29024806</v>
      </c>
      <c r="D21" s="58">
        <f>C21-B21</f>
        <v>1692178</v>
      </c>
      <c r="E21" s="58">
        <f>C21/B21*100</f>
        <v>106.19105488136742</v>
      </c>
    </row>
    <row r="22" spans="1:5" ht="21" customHeight="1">
      <c r="A22" s="78" t="s">
        <v>55</v>
      </c>
      <c r="B22" s="58">
        <v>12033132</v>
      </c>
      <c r="C22" s="59">
        <v>17092447</v>
      </c>
      <c r="D22" s="58">
        <f t="shared" ref="D22:D34" si="2">C22-B22</f>
        <v>5059315</v>
      </c>
      <c r="E22" s="58">
        <f t="shared" ref="E22:E34" si="3">C22/B22*100</f>
        <v>142.04487244052504</v>
      </c>
    </row>
    <row r="23" spans="1:5" ht="21" customHeight="1">
      <c r="A23" s="78" t="s">
        <v>72</v>
      </c>
      <c r="B23" s="58">
        <v>0</v>
      </c>
      <c r="C23" s="60"/>
      <c r="D23" s="58"/>
      <c r="E23" s="58"/>
    </row>
    <row r="24" spans="1:5" ht="21" customHeight="1">
      <c r="A24" s="78" t="s">
        <v>56</v>
      </c>
      <c r="B24" s="58">
        <v>163194</v>
      </c>
      <c r="C24" s="59">
        <v>551106</v>
      </c>
      <c r="D24" s="58">
        <f t="shared" si="2"/>
        <v>387912</v>
      </c>
      <c r="E24" s="58">
        <f t="shared" si="3"/>
        <v>337.69991543806759</v>
      </c>
    </row>
    <row r="25" spans="1:5" ht="21" customHeight="1">
      <c r="A25" s="78" t="s">
        <v>57</v>
      </c>
      <c r="B25" s="58">
        <v>2354657</v>
      </c>
      <c r="C25" s="59">
        <v>3188706</v>
      </c>
      <c r="D25" s="58">
        <f t="shared" si="2"/>
        <v>834049</v>
      </c>
      <c r="E25" s="58">
        <f t="shared" si="3"/>
        <v>135.4212524371915</v>
      </c>
    </row>
    <row r="26" spans="1:5" ht="21" customHeight="1">
      <c r="A26" s="78" t="s">
        <v>58</v>
      </c>
      <c r="B26" s="58">
        <v>9515281</v>
      </c>
      <c r="C26" s="59">
        <v>13352635</v>
      </c>
      <c r="D26" s="58">
        <f t="shared" si="2"/>
        <v>3837354</v>
      </c>
      <c r="E26" s="58">
        <f t="shared" si="3"/>
        <v>140.32833081860642</v>
      </c>
    </row>
    <row r="27" spans="1:5" ht="21" customHeight="1">
      <c r="A27" s="78" t="s">
        <v>73</v>
      </c>
      <c r="B27" s="58">
        <v>0</v>
      </c>
      <c r="C27" s="59">
        <v>7282828</v>
      </c>
      <c r="D27" s="58">
        <f t="shared" si="2"/>
        <v>7282828</v>
      </c>
      <c r="E27" s="58">
        <v>100</v>
      </c>
    </row>
    <row r="28" spans="1:5" ht="21" customHeight="1">
      <c r="A28" s="78" t="s">
        <v>59</v>
      </c>
      <c r="B28" s="58">
        <v>477922</v>
      </c>
      <c r="C28" s="59">
        <v>19215187</v>
      </c>
      <c r="D28" s="58">
        <f t="shared" si="2"/>
        <v>18737265</v>
      </c>
      <c r="E28" s="58">
        <f t="shared" si="3"/>
        <v>4020.5696745494038</v>
      </c>
    </row>
    <row r="29" spans="1:5" ht="21" customHeight="1">
      <c r="A29" s="78" t="s">
        <v>60</v>
      </c>
      <c r="B29" s="58">
        <v>574</v>
      </c>
      <c r="C29" s="59">
        <v>4251</v>
      </c>
      <c r="D29" s="58">
        <f t="shared" si="2"/>
        <v>3677</v>
      </c>
      <c r="E29" s="58">
        <f t="shared" si="3"/>
        <v>740.59233449477347</v>
      </c>
    </row>
    <row r="30" spans="1:5" ht="21" customHeight="1">
      <c r="A30" s="78" t="s">
        <v>61</v>
      </c>
      <c r="B30" s="58">
        <v>409735</v>
      </c>
      <c r="C30" s="59">
        <v>517703</v>
      </c>
      <c r="D30" s="58">
        <f t="shared" si="2"/>
        <v>107968</v>
      </c>
      <c r="E30" s="58">
        <f t="shared" si="3"/>
        <v>126.35069008017376</v>
      </c>
    </row>
    <row r="31" spans="1:5" ht="21" customHeight="1">
      <c r="A31" s="79" t="s">
        <v>62</v>
      </c>
      <c r="B31" s="61">
        <v>15368257</v>
      </c>
      <c r="C31" s="62">
        <f>C32+C34</f>
        <v>18701735</v>
      </c>
      <c r="D31" s="58">
        <f t="shared" si="2"/>
        <v>3333478</v>
      </c>
      <c r="E31" s="58">
        <f t="shared" si="3"/>
        <v>121.69067058157603</v>
      </c>
    </row>
    <row r="32" spans="1:5" ht="21" customHeight="1">
      <c r="A32" s="78" t="s">
        <v>63</v>
      </c>
      <c r="B32" s="58">
        <v>2196041.3333333335</v>
      </c>
      <c r="C32" s="59">
        <v>3857558</v>
      </c>
      <c r="D32" s="58">
        <f t="shared" si="2"/>
        <v>1661516.6666666665</v>
      </c>
      <c r="E32" s="58">
        <f t="shared" si="3"/>
        <v>175.65962632154464</v>
      </c>
    </row>
    <row r="33" spans="1:5" ht="21" customHeight="1">
      <c r="A33" s="78" t="s">
        <v>64</v>
      </c>
      <c r="B33" s="58">
        <v>0</v>
      </c>
      <c r="C33" s="60">
        <v>0</v>
      </c>
      <c r="D33" s="58">
        <f t="shared" si="2"/>
        <v>0</v>
      </c>
      <c r="E33" s="58">
        <v>0</v>
      </c>
    </row>
    <row r="34" spans="1:5" ht="21" customHeight="1">
      <c r="A34" s="79" t="s">
        <v>65</v>
      </c>
      <c r="B34" s="61">
        <v>13172216</v>
      </c>
      <c r="C34" s="62">
        <v>14844177</v>
      </c>
      <c r="D34" s="58">
        <f t="shared" si="2"/>
        <v>1671961</v>
      </c>
      <c r="E34" s="58">
        <f t="shared" si="3"/>
        <v>112.69308823967053</v>
      </c>
    </row>
    <row r="35" spans="1:5">
      <c r="A35" s="29"/>
      <c r="B35" s="76"/>
      <c r="C35" s="76"/>
      <c r="D35" s="30"/>
      <c r="E35" s="31"/>
    </row>
    <row r="36" spans="1:5">
      <c r="A36" s="110" t="s">
        <v>77</v>
      </c>
      <c r="B36" s="110"/>
      <c r="C36" s="110"/>
      <c r="D36" s="110"/>
      <c r="E36" s="110"/>
    </row>
    <row r="37" spans="1:5">
      <c r="A37" s="22"/>
      <c r="D37" s="22"/>
      <c r="E37" s="22"/>
    </row>
    <row r="38" spans="1:5" ht="15.75">
      <c r="A38" s="21" t="s">
        <v>66</v>
      </c>
      <c r="B38" s="77"/>
      <c r="C38" s="84" t="s">
        <v>67</v>
      </c>
      <c r="D38" s="84"/>
      <c r="E38" s="84"/>
    </row>
  </sheetData>
  <mergeCells count="13">
    <mergeCell ref="A15:E15"/>
    <mergeCell ref="C38:E38"/>
    <mergeCell ref="A17:E17"/>
    <mergeCell ref="A19:A20"/>
    <mergeCell ref="B19:B20"/>
    <mergeCell ref="C19:C20"/>
    <mergeCell ref="D19:E19"/>
    <mergeCell ref="A36:E36"/>
    <mergeCell ref="A1:E1"/>
    <mergeCell ref="A3:A4"/>
    <mergeCell ref="B3:B4"/>
    <mergeCell ref="C3:C4"/>
    <mergeCell ref="D3:E3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2021-03-17T11:14:14Z</cp:lastPrinted>
  <dcterms:created xsi:type="dcterms:W3CDTF">2020-06-03T08:46:25Z</dcterms:created>
  <dcterms:modified xsi:type="dcterms:W3CDTF">2021-03-17T11:15:08Z</dcterms:modified>
</cp:coreProperties>
</file>